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85" windowWidth="24420" windowHeight="11700" activeTab="0"/>
  </bookViews>
  <sheets>
    <sheet name="Rekapitulace stavby" sheetId="1" r:id="rId1"/>
    <sheet name="0 - Ostatní a vedlejší ná..." sheetId="2" r:id="rId2"/>
    <sheet name="1.1 - Zastávka č.1 - směr..." sheetId="3" r:id="rId3"/>
    <sheet name="1.2 - Zastávka č.1 - směr..." sheetId="4" r:id="rId4"/>
    <sheet name="2.1 - Zastávka č.2 - směr..." sheetId="5" r:id="rId5"/>
    <sheet name="2.2 - Zastávka č.2 - směr..." sheetId="6" r:id="rId6"/>
    <sheet name="3.1 - Zastávka č.3 - směr..." sheetId="7" r:id="rId7"/>
    <sheet name="3.2 - Zastávka č.3 - směr..." sheetId="8" r:id="rId8"/>
  </sheets>
  <definedNames>
    <definedName name="_xlnm._FilterDatabase" localSheetId="1" hidden="1">'0 - Ostatní a vedlejší ná...'!$C$117:$K$144</definedName>
    <definedName name="_xlnm._FilterDatabase" localSheetId="2" hidden="1">'1.1 - Zastávka č.1 - směr...'!$C$125:$K$250</definedName>
    <definedName name="_xlnm._FilterDatabase" localSheetId="3" hidden="1">'1.2 - Zastávka č.1 - směr...'!$C$127:$K$323</definedName>
    <definedName name="_xlnm._FilterDatabase" localSheetId="4" hidden="1">'2.1 - Zastávka č.2 - směr...'!$C$125:$K$260</definedName>
    <definedName name="_xlnm._FilterDatabase" localSheetId="5" hidden="1">'2.2 - Zastávka č.2 - směr...'!$C$125:$K$278</definedName>
    <definedName name="_xlnm._FilterDatabase" localSheetId="6" hidden="1">'3.1 - Zastávka č.3 - směr...'!$C$125:$K$268</definedName>
    <definedName name="_xlnm._FilterDatabase" localSheetId="7" hidden="1">'3.2 - Zastávka č.3 - směr...'!$C$125:$K$282</definedName>
    <definedName name="_xlnm.Print_Area" localSheetId="1">'0 - Ostatní a vedlejší ná...'!$C$4:$J$76,'0 - Ostatní a vedlejší ná...'!$C$82:$J$99,'0 - Ostatní a vedlejší ná...'!$C$105:$K$144</definedName>
    <definedName name="_xlnm.Print_Area" localSheetId="2">'1.1 - Zastávka č.1 - směr...'!$C$4:$J$76,'1.1 - Zastávka č.1 - směr...'!$C$82:$J$105,'1.1 - Zastávka č.1 - směr...'!$C$111:$K$250</definedName>
    <definedName name="_xlnm.Print_Area" localSheetId="3">'1.2 - Zastávka č.1 - směr...'!$C$4:$J$76,'1.2 - Zastávka č.1 - směr...'!$C$82:$J$107,'1.2 - Zastávka č.1 - směr...'!$C$113:$K$323</definedName>
    <definedName name="_xlnm.Print_Area" localSheetId="4">'2.1 - Zastávka č.2 - směr...'!$C$4:$J$76,'2.1 - Zastávka č.2 - směr...'!$C$82:$J$105,'2.1 - Zastávka č.2 - směr...'!$C$111:$K$260</definedName>
    <definedName name="_xlnm.Print_Area" localSheetId="5">'2.2 - Zastávka č.2 - směr...'!$C$4:$J$76,'2.2 - Zastávka č.2 - směr...'!$C$82:$J$105,'2.2 - Zastávka č.2 - směr...'!$C$111:$K$278</definedName>
    <definedName name="_xlnm.Print_Area" localSheetId="6">'3.1 - Zastávka č.3 - směr...'!$C$4:$J$76,'3.1 - Zastávka č.3 - směr...'!$C$82:$J$105,'3.1 - Zastávka č.3 - směr...'!$C$111:$K$268</definedName>
    <definedName name="_xlnm.Print_Area" localSheetId="7">'3.2 - Zastávka č.3 - směr...'!$C$4:$J$76,'3.2 - Zastávka č.3 - směr...'!$C$82:$J$105,'3.2 - Zastávka č.3 - směr...'!$C$111:$K$282</definedName>
    <definedName name="_xlnm.Print_Area" localSheetId="0">'Rekapitulace stavby'!$D$4:$AO$76,'Rekapitulace stavby'!$C$82:$AQ$105</definedName>
    <definedName name="_xlnm.Print_Titles" localSheetId="0">'Rekapitulace stavby'!$92:$92</definedName>
    <definedName name="_xlnm.Print_Titles" localSheetId="1">'0 - Ostatní a vedlejší ná...'!$117:$117</definedName>
    <definedName name="_xlnm.Print_Titles" localSheetId="2">'1.1 - Zastávka č.1 - směr...'!$125:$125</definedName>
    <definedName name="_xlnm.Print_Titles" localSheetId="3">'1.2 - Zastávka č.1 - směr...'!$127:$127</definedName>
    <definedName name="_xlnm.Print_Titles" localSheetId="4">'2.1 - Zastávka č.2 - směr...'!$125:$125</definedName>
    <definedName name="_xlnm.Print_Titles" localSheetId="5">'2.2 - Zastávka č.2 - směr...'!$125:$125</definedName>
    <definedName name="_xlnm.Print_Titles" localSheetId="6">'3.1 - Zastávka č.3 - směr...'!$125:$125</definedName>
    <definedName name="_xlnm.Print_Titles" localSheetId="7">'3.2 - Zastávka č.3 - směr...'!$125:$125</definedName>
  </definedNames>
  <calcPr calcId="145621"/>
</workbook>
</file>

<file path=xl/sharedStrings.xml><?xml version="1.0" encoding="utf-8"?>
<sst xmlns="http://schemas.openxmlformats.org/spreadsheetml/2006/main" count="11100" uniqueCount="943">
  <si>
    <t>Export Komplet</t>
  </si>
  <si>
    <t/>
  </si>
  <si>
    <t>2.0</t>
  </si>
  <si>
    <t>ZAMOK</t>
  </si>
  <si>
    <t>False</t>
  </si>
  <si>
    <t>{e6e6cf11-0490-448f-8d64-63082b25d939}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</si>
  <si>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</si>
  <si>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</si>
  <si>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</si>
  <si>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</si>
  <si>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</si>
  <si>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</si>
  <si>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</si>
  <si>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</si>
  <si>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1155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</si>
  <si>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</si>
  <si>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</si>
  <si>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Dostavba nástupišť 4 zastávek na území města Třinec</t>
  </si>
  <si>
    <t>KSO:</t>
  </si>
  <si>
    <t>CC-CZ:</t>
  </si>
  <si>
    <t>Místo:</t>
  </si>
  <si>
    <t>Třinec</t>
  </si>
  <si>
    <t>Datum:</t>
  </si>
  <si>
    <t>29. 1. 2020</t>
  </si>
  <si>
    <t>Zadavatel:</t>
  </si>
  <si>
    <t>IČ:</t>
  </si>
  <si>
    <t>00297313</t>
  </si>
  <si>
    <t>Město Třinec</t>
  </si>
  <si>
    <t>DIČ:</t>
  </si>
  <si>
    <t>CZ00297313</t>
  </si>
  <si>
    <t>Uchazeč:</t>
  </si>
  <si>
    <t>Vyplň údaj</t>
  </si>
  <si>
    <t>Projektant:</t>
  </si>
  <si>
    <t>25893076</t>
  </si>
  <si>
    <t>True</t>
  </si>
  <si>
    <t>UDI MORAVA s.r.o.</t>
  </si>
  <si>
    <t>CZ25893076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</si>
  <si>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</si>
  <si>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</si>
  <si>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</si>
  <si>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</si>
  <si>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</si>
  <si>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</si>
  <si>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</si>
  <si>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</si>
  <si>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</si>
  <si>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</si>
  <si>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</si>
  <si>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</si>
  <si>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</si>
  <si>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</si>
  <si>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</si>
  <si>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</si>
  <si>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</si>
  <si>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</si>
  <si>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</si>
  <si>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</si>
  <si>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</si>
  <si>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</si>
  <si>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</si>
  <si>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</si>
  <si>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</si>
  <si>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</si>
  <si>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</si>
  <si>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</si>
  <si>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</si>
  <si>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</si>
  <si>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</si>
  <si>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</si>
  <si>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</si>
  <si>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</si>
  <si>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</si>
  <si>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</si>
  <si>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</si>
  <si>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</si>
  <si>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</si>
  <si>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</si>
  <si>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</si>
  <si>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</si>
  <si>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</si>
  <si>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</si>
  <si>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</si>
  <si>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</si>
  <si>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</si>
  <si>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</si>
  <si>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</si>
  <si>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</si>
  <si>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</si>
  <si>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{7e350737-c59e-4d02-91ab-1ed068eebf7f}</t>
  </si>
  <si>
    <t>2</t>
  </si>
  <si>
    <t>SO 101.1 – zastávka č. 1</t>
  </si>
  <si>
    <t>{10e43cc3-b359-47b4-b3bb-5a8a444bcd4b}</t>
  </si>
  <si>
    <t>1.1</t>
  </si>
  <si>
    <t>Zastávka č.1 - směr centrum</t>
  </si>
  <si>
    <t>Soupis</t>
  </si>
  <si>
    <t>{4e0a3742-89b3-484a-9f08-803092976785}</t>
  </si>
  <si>
    <t>1.2</t>
  </si>
  <si>
    <t>Zastávka č.1 - směr Guty</t>
  </si>
  <si>
    <t>{1421882d-31e8-42f2-b29a-f7734d5785fd}</t>
  </si>
  <si>
    <t>SO 101.2 – zastávka č. 2</t>
  </si>
  <si>
    <t>{7c315697-3f66-42ff-918b-80b82d4d736d}</t>
  </si>
  <si>
    <t>2.1</t>
  </si>
  <si>
    <t>Zastávka č.2 - směr centrum</t>
  </si>
  <si>
    <t>{54c4c38a-da9e-48c2-a452-85a229fe5894}</t>
  </si>
  <si>
    <t>2.2</t>
  </si>
  <si>
    <t>Zastávka č.2 - směr Guty</t>
  </si>
  <si>
    <t>{077ab24c-ffd8-47ba-bc19-78e52eec28c0}</t>
  </si>
  <si>
    <t>3</t>
  </si>
  <si>
    <t>SO 101.3 – zastávka č. 3</t>
  </si>
  <si>
    <t>{c5a362a8-a0b1-446b-a787-83533f6e976c}</t>
  </si>
  <si>
    <t>3.1</t>
  </si>
  <si>
    <t>Zastávka č.3 - směr centrum</t>
  </si>
  <si>
    <t>{5ffa8c57-b11c-4e52-b6d7-6f4c4c8283a1}</t>
  </si>
  <si>
    <t>3.2</t>
  </si>
  <si>
    <t>Zastávka č.3 - směr Guty</t>
  </si>
  <si>
    <t>{09cb0144-a4a4-4e11-b81b-2a43f3a0805b}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</si>
  <si>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</si>
  <si>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</si>
  <si>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</si>
  <si>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</si>
  <si>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</si>
  <si>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</si>
  <si>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</si>
  <si>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</si>
  <si>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</si>
  <si>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</si>
  <si>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</si>
  <si>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</si>
  <si>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</si>
  <si>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</si>
  <si>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</si>
  <si>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</si>
  <si>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</si>
  <si>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</si>
  <si>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</si>
  <si>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</si>
  <si>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</si>
  <si>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</si>
  <si>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</si>
  <si>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</si>
  <si>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</si>
  <si>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</si>
  <si>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</si>
  <si>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</si>
  <si>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</si>
  <si>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</si>
  <si>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</t>
  </si>
  <si>
    <t>CS ÚRS 2018 01</t>
  </si>
  <si>
    <t>1024</t>
  </si>
  <si>
    <t>1235943614</t>
  </si>
  <si>
    <t>P</t>
  </si>
  <si>
    <t>Poznámka k položce:
vytyčení stávajících inženýrských sítí</t>
  </si>
  <si>
    <t>012203000</t>
  </si>
  <si>
    <t>Geodetické práce při provádění stavby</t>
  </si>
  <si>
    <t>-1308868102</t>
  </si>
  <si>
    <t>012303000</t>
  </si>
  <si>
    <t>Geodetické práce po výstavbě</t>
  </si>
  <si>
    <t>176554676</t>
  </si>
  <si>
    <t>Poznámka k položce:
zaměření skutečného provedení stavby na podkladě KN</t>
  </si>
  <si>
    <t>012303000a</t>
  </si>
  <si>
    <t>774488026</t>
  </si>
  <si>
    <t>Poznámka k položce:
Zaměření a vypracování geometrických (oddělovacích) plánů.</t>
  </si>
  <si>
    <t>5</t>
  </si>
  <si>
    <t>013254000</t>
  </si>
  <si>
    <t>Dokumentace skutečného provedení stavby</t>
  </si>
  <si>
    <t>806140156</t>
  </si>
  <si>
    <t>Poznámka k položce:
Dokumentace pro kolaudaci a závěrečná zpráva kvality</t>
  </si>
  <si>
    <t>6</t>
  </si>
  <si>
    <t>041103000</t>
  </si>
  <si>
    <t>Autorský dozor projektanta</t>
  </si>
  <si>
    <t>616797231</t>
  </si>
  <si>
    <t>7</t>
  </si>
  <si>
    <t>043103000</t>
  </si>
  <si>
    <t>Zkoušky bez rozlišení</t>
  </si>
  <si>
    <t>-1570459222</t>
  </si>
  <si>
    <t>Poznámka k položce:
zkoušky únosnosti zemní pláně chodníku po odtěžení podkladu - 4x
zkoušky únosnosti po položení podkladní vrstvy - 4x
zkoušky zemní pláně po sanaci (se souhlasem investora) - 6x
zkoušky živičných vrstev (kontrolní odvrty)</t>
  </si>
  <si>
    <t>8</t>
  </si>
  <si>
    <t>049102000</t>
  </si>
  <si>
    <t>Náklady vzniklé v souvislosti s přípravou stavby</t>
  </si>
  <si>
    <t>585581646</t>
  </si>
  <si>
    <t>Poznámka k položce:
Dokumentace přechodného dopravního značení včetně projednání a odsouhlasení uzavírek s příslušnými orgány a zajištění stanovení dočasného dopravního značení.</t>
  </si>
  <si>
    <t>9</t>
  </si>
  <si>
    <t>049103000</t>
  </si>
  <si>
    <t>Náklady vzniklé v souvislosti s realizací stavby</t>
  </si>
  <si>
    <t>960106956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</si>
  <si>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</si>
  <si>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10</t>
  </si>
  <si>
    <t>079002000</t>
  </si>
  <si>
    <t>Ostatní provozní vlivy - zajištění bezpečnosti chodců</t>
  </si>
  <si>
    <t>-646109992</t>
  </si>
  <si>
    <t>Poznámka k položce:
náklady související s usměrněním provozu chodců - výstražné ohraničující pásky, zábrany, přenosná dočasná zábradlí, výstražné cedulky BOZP - osazení, odstranění a údržba(výměna) po celou dobu stavby.</t>
  </si>
  <si>
    <t>11</t>
  </si>
  <si>
    <t>R</t>
  </si>
  <si>
    <t>Provizorní dopravní značení</t>
  </si>
  <si>
    <t>vlastní</t>
  </si>
  <si>
    <t>-1399747380</t>
  </si>
  <si>
    <t>Poznámka k položce:
Montáž a demontáž dočasného DZ dle jednotlivých etap, včetně údržby a výměny baterií v akumulátorech po dobu instalace dočasného dopravního značení.</t>
  </si>
  <si>
    <t>VRN</t>
  </si>
  <si>
    <t>Vedlejší rozpočtové náklady</t>
  </si>
  <si>
    <t>12</t>
  </si>
  <si>
    <t>032103000</t>
  </si>
  <si>
    <t>Náklady na stavební buňky - zřízení a provoz zařízení staveniště po dobu stavby</t>
  </si>
  <si>
    <t>1358606309</t>
  </si>
  <si>
    <t>Poznámka k položce:
Položka bude uplatněna jen v případě průkazného využití zhotovitelem.</t>
  </si>
  <si>
    <t>13</t>
  </si>
  <si>
    <t>039103000</t>
  </si>
  <si>
    <t>Rozebrání, bourání a odvoz zařízení staveniště</t>
  </si>
  <si>
    <t>-1261814797</t>
  </si>
  <si>
    <t>Poznámka k položce:
Rozebrání ZS, odvoz a úprava ploch</t>
  </si>
  <si>
    <t>1 - SO 101.1 – zastávka č. 1</t>
  </si>
  <si>
    <t>Soupis:</t>
  </si>
  <si>
    <t>1.1 - Zastávka č.1 - směr centrum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</si>
  <si>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</si>
  <si>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</si>
  <si>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</si>
  <si>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</si>
  <si>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</si>
  <si>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</si>
  <si>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</si>
  <si>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</si>
  <si>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</si>
  <si>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120001101</t>
  </si>
  <si>
    <t>Příplatek za ztížení odkopávky nebo prokkopávky v blízkosti inženýrských sítí</t>
  </si>
  <si>
    <t>m3</t>
  </si>
  <si>
    <t>1985613895</t>
  </si>
  <si>
    <t>VV</t>
  </si>
  <si>
    <t>"v místě odkrytí kabelu VO =" 9,60</t>
  </si>
  <si>
    <t>Součet</t>
  </si>
  <si>
    <t>121101101</t>
  </si>
  <si>
    <t>Sejmutí ornice s přemístěním na vzdálenost do 50 m</t>
  </si>
  <si>
    <t>1110056687</t>
  </si>
  <si>
    <t>"sejmutí zeminy v tl. 0,15 m =" 0,150 * 135,0</t>
  </si>
  <si>
    <t>132212101</t>
  </si>
  <si>
    <t>Hloubení rýh š do 600 mm ručním nebo pneum nářadím v soudržných horninách tř. 3</t>
  </si>
  <si>
    <t>-83098878</t>
  </si>
  <si>
    <t>"odkopání stávající trasy kabelu VO pro vložení chráničky =" 0,5 * 1,2 * 16,0</t>
  </si>
  <si>
    <t>162501102</t>
  </si>
  <si>
    <t>Vodorovné přemístění do 3000 m výkopku/sypaniny z horniny tř. 1 až 4</t>
  </si>
  <si>
    <t>-2129580901</t>
  </si>
  <si>
    <t>"odvoz sejmuté humozní vrstvy na mezideponii =" 20,250</t>
  </si>
  <si>
    <t>"dovoz humozní vrstvy z mezideponie =" 9,0</t>
  </si>
  <si>
    <t>167101101</t>
  </si>
  <si>
    <t>Nakládání výkopku z hornin tř. 1 až 4 do 100 m3</t>
  </si>
  <si>
    <t>-342857598</t>
  </si>
  <si>
    <t>"naložení humozní vrstvy na mezideponii =" 9,0</t>
  </si>
  <si>
    <t>174101101</t>
  </si>
  <si>
    <t>Zásyp jam, šachet rýh nebo kolem objektů sypaninou se zhutněním</t>
  </si>
  <si>
    <t>2127532564</t>
  </si>
  <si>
    <t>"zpětný zásyp rýhy po uložení chráničky, případná přebytečná zeminy bude využita na terénní úpravy =" 9,60</t>
  </si>
  <si>
    <t>174101101.1</t>
  </si>
  <si>
    <t>-1513657856</t>
  </si>
  <si>
    <t>"zásyp rýhy po odstraněných žlabkách do úrovně pláně chodníku včetně dovozu vhodného materiálu =" 20,0</t>
  </si>
  <si>
    <t>181301102</t>
  </si>
  <si>
    <t>Rozprostření ornice tl vrstvy do 150 mm pl do 500 m2 v rovině nebo ve svahu do 1:5</t>
  </si>
  <si>
    <t>m2</t>
  </si>
  <si>
    <t>2146408683</t>
  </si>
  <si>
    <t>"rozprostření humozní vrstvy =" 60,0</t>
  </si>
  <si>
    <t>181411121</t>
  </si>
  <si>
    <t>Založení lučního trávníku výsevem plochy do 1000 m2 v rovině a ve svahu do 1:5</t>
  </si>
  <si>
    <t>-1318136834</t>
  </si>
  <si>
    <t>M</t>
  </si>
  <si>
    <t>005724720</t>
  </si>
  <si>
    <t>osivo směs travní krajinná-rovinná</t>
  </si>
  <si>
    <t>kg</t>
  </si>
  <si>
    <t>1088728462</t>
  </si>
  <si>
    <t>"spotřeba =" 0,035 * 60,0</t>
  </si>
  <si>
    <t>181951102</t>
  </si>
  <si>
    <t>Úprava pláně v hornině tř. 1 až 4 se zhutněním</t>
  </si>
  <si>
    <t>966189632</t>
  </si>
  <si>
    <t>183403111</t>
  </si>
  <si>
    <t>Obdělání půdy nakopáním na hloubku do 0,1 m v rovině a svahu do 1:5</t>
  </si>
  <si>
    <t>-344256016</t>
  </si>
  <si>
    <t>183403153</t>
  </si>
  <si>
    <t>Obdělání půdy hrabáním v rovině a svahu do 1:5</t>
  </si>
  <si>
    <t>809832734</t>
  </si>
  <si>
    <t>14</t>
  </si>
  <si>
    <t>184802611</t>
  </si>
  <si>
    <t>Chemické odplevelení po založení kultury postřikem na široko v rovině a svahu do 1:5</t>
  </si>
  <si>
    <t>1067298535</t>
  </si>
  <si>
    <t>184806161.1</t>
  </si>
  <si>
    <t>Řez keřů trnitých průklestem D koruny do 1,5 m</t>
  </si>
  <si>
    <t>kus</t>
  </si>
  <si>
    <t>-2073631372</t>
  </si>
  <si>
    <t>včetně likvidace ořezaných větví</t>
  </si>
  <si>
    <t>"ořez křovin šípkové růže v ploše cca 30m2, výška keře do 1,2m =" 20</t>
  </si>
  <si>
    <t>Komunikace pozemní</t>
  </si>
  <si>
    <t>16</t>
  </si>
  <si>
    <t>564851111</t>
  </si>
  <si>
    <t>Podklad ze štěrkodrtě ŠD tl 150 mm</t>
  </si>
  <si>
    <t>2133291989</t>
  </si>
  <si>
    <t>"dlažba šedá =" 65,0</t>
  </si>
  <si>
    <t>"dlažba červená =" 4,50</t>
  </si>
  <si>
    <t>"dlažba červená reliéfní =" 5,0</t>
  </si>
  <si>
    <t>17</t>
  </si>
  <si>
    <t>596211110</t>
  </si>
  <si>
    <t>Kladení zámkové dlažby komunikací pro pěší tl 60 mm skupiny A pl do 50 m2</t>
  </si>
  <si>
    <t>195115796</t>
  </si>
  <si>
    <t>18</t>
  </si>
  <si>
    <t>59245021</t>
  </si>
  <si>
    <t>dlažba skladebná betonová 20x20x6 cm přírodní</t>
  </si>
  <si>
    <t>-1428733510</t>
  </si>
  <si>
    <t>"spotřeba =" 1,03 * 65,0</t>
  </si>
  <si>
    <t>19</t>
  </si>
  <si>
    <t>59245006</t>
  </si>
  <si>
    <t>dlažba skladebná betonová základní pro nevidomé 20 x 10 x 6 cm barevná</t>
  </si>
  <si>
    <t>-1186301575</t>
  </si>
  <si>
    <t>"spotřeba =" 1,03 * 5,0</t>
  </si>
  <si>
    <t>20</t>
  </si>
  <si>
    <t>59245263</t>
  </si>
  <si>
    <t>dlažba skladebná betonová 20x20x6 cm barevná</t>
  </si>
  <si>
    <t>315147622</t>
  </si>
  <si>
    <t>"spotřeba =" 1,03 * 4,50</t>
  </si>
  <si>
    <t>Ostatní konstrukce a práce, bourání</t>
  </si>
  <si>
    <t>914111111</t>
  </si>
  <si>
    <t>Montáž svislé dopravní značky do velikosti 1 m2 objímkami na sloupek nebo konzolu</t>
  </si>
  <si>
    <t>-1709210809</t>
  </si>
  <si>
    <t>"osazení označníku IJ 4b =" 1</t>
  </si>
  <si>
    <t>22</t>
  </si>
  <si>
    <t>40445499</t>
  </si>
  <si>
    <t>značka dopravní svislá retroreflexní fólie tř 1 FeZn prolis D 500mm</t>
  </si>
  <si>
    <t>-1060832875</t>
  </si>
  <si>
    <t>"IJ 4b =" 1</t>
  </si>
  <si>
    <t>23</t>
  </si>
  <si>
    <t>914511112</t>
  </si>
  <si>
    <t>Montáž sloupku dopravních značek délky do 3,5 m s betonovým základem a patkou</t>
  </si>
  <si>
    <t>1916785006</t>
  </si>
  <si>
    <t>"pro označník IJ 4b =" 1</t>
  </si>
  <si>
    <t>24</t>
  </si>
  <si>
    <t>404452250</t>
  </si>
  <si>
    <t>sloupek Zn pro dopravní značku D 60mm v 350mm</t>
  </si>
  <si>
    <t>824121018</t>
  </si>
  <si>
    <t>25</t>
  </si>
  <si>
    <t>915111112</t>
  </si>
  <si>
    <t>Vodorovné dopravní značení dělící čáry souvislé š 125 mm retroreflexní bílá barva</t>
  </si>
  <si>
    <t>m</t>
  </si>
  <si>
    <t>-1272747816</t>
  </si>
  <si>
    <t>"V 11a, délky 12 m =" 50,0</t>
  </si>
  <si>
    <t>26</t>
  </si>
  <si>
    <t>915131112</t>
  </si>
  <si>
    <t>Vodorovné dopravní značení přechody pro chodce, šipky, symboly retroreflexní bílá barva</t>
  </si>
  <si>
    <t>-1692323313</t>
  </si>
  <si>
    <t>"2 x nápis BUS =" 2 * 3 * 0,8</t>
  </si>
  <si>
    <t>27</t>
  </si>
  <si>
    <t>915611111</t>
  </si>
  <si>
    <t>Předznačení vodorovného liniového značení</t>
  </si>
  <si>
    <t>1742605453</t>
  </si>
  <si>
    <t>28</t>
  </si>
  <si>
    <t>915621111</t>
  </si>
  <si>
    <t>Předznačení vodorovného plošného značení</t>
  </si>
  <si>
    <t>806911280</t>
  </si>
  <si>
    <t>29</t>
  </si>
  <si>
    <t>916131213.1</t>
  </si>
  <si>
    <t>Osazení silničního obrubníku betonového stojatého s boční opěrou do lože z betonu prostého C16/20</t>
  </si>
  <si>
    <t>-1738086172</t>
  </si>
  <si>
    <t>"obrubník 150 x 300 =" 16,0</t>
  </si>
  <si>
    <t>"obrubník 150 x 250 =" 12,0</t>
  </si>
  <si>
    <t>"obrubník 150 x 150 =" 2,0</t>
  </si>
  <si>
    <t>"obrubník přechodový 150/250 L+P =" 2,0</t>
  </si>
  <si>
    <t>30</t>
  </si>
  <si>
    <t>59217034</t>
  </si>
  <si>
    <t>obrubník betonový silniční 100x15x30 cm</t>
  </si>
  <si>
    <t>-872855877</t>
  </si>
  <si>
    <t>"výpočet =" 1,01 * 16,0</t>
  </si>
  <si>
    <t>31</t>
  </si>
  <si>
    <t>59217031</t>
  </si>
  <si>
    <t>obrubník betonový silniční 100 x 15 x 25 cm</t>
  </si>
  <si>
    <t>-2140260462</t>
  </si>
  <si>
    <t>"spotřeba =" 1,01 * 12,0</t>
  </si>
  <si>
    <t>32</t>
  </si>
  <si>
    <t>59217029</t>
  </si>
  <si>
    <t>obrubník betonový silniční nájezdový 100x15x15 cm</t>
  </si>
  <si>
    <t>-1965533289</t>
  </si>
  <si>
    <t>"spotřeba =" 1,01 * 2,00</t>
  </si>
  <si>
    <t>33</t>
  </si>
  <si>
    <t>59217030</t>
  </si>
  <si>
    <t>obrubník betonový silniční přechodový 100x15x15-25 cm</t>
  </si>
  <si>
    <t>1580370515</t>
  </si>
  <si>
    <t>"spotřeba =" 1,01 * 2,0</t>
  </si>
  <si>
    <t>34</t>
  </si>
  <si>
    <t>916231213</t>
  </si>
  <si>
    <t>Osazení chodníkového obrubníku betonového stojatého s boční opěrou do lože z betonu prostého C16/20</t>
  </si>
  <si>
    <t>1562223813</t>
  </si>
  <si>
    <t>"osazení betonového obrubníku 100 x 250 =" 60,0</t>
  </si>
  <si>
    <t>35</t>
  </si>
  <si>
    <t>59217017</t>
  </si>
  <si>
    <t>obrubník betonový chodníkový 100x10x25 cm</t>
  </si>
  <si>
    <t>-424871081</t>
  </si>
  <si>
    <t>"výpočet =" 1,01 * 60,0</t>
  </si>
  <si>
    <t>36</t>
  </si>
  <si>
    <t>919735112</t>
  </si>
  <si>
    <t>Řezání stávajícího živičného krytu hl do 100 mm</t>
  </si>
  <si>
    <t>-930724441</t>
  </si>
  <si>
    <t>"řezání asf. krytu pro uložení obrub =" 17,0</t>
  </si>
  <si>
    <t>37</t>
  </si>
  <si>
    <t>966008212</t>
  </si>
  <si>
    <t>Bourání odvodňovacího žlabu z betonových příkopových tvárnic š do 800 mm</t>
  </si>
  <si>
    <t>-1614834368</t>
  </si>
  <si>
    <t>"vytrhání betonových příkopových žlabovek š. 600 mm =" 36,0</t>
  </si>
  <si>
    <t>38</t>
  </si>
  <si>
    <t>990-102R1</t>
  </si>
  <si>
    <t>D+ M půlená chránička AROT DN 110</t>
  </si>
  <si>
    <t>1019979179</t>
  </si>
  <si>
    <t>"chráničky kabelů VO =" 16,0</t>
  </si>
  <si>
    <t>997</t>
  </si>
  <si>
    <t>Přesun sutě</t>
  </si>
  <si>
    <t>39</t>
  </si>
  <si>
    <t>997221561</t>
  </si>
  <si>
    <t>Vodorovná doprava suti z kusových materiálů do 1 km</t>
  </si>
  <si>
    <t>t</t>
  </si>
  <si>
    <t>-1040584014</t>
  </si>
  <si>
    <t>"vybourané betonové příkopové žlabovky =" 0,35 * 36,0</t>
  </si>
  <si>
    <t>40</t>
  </si>
  <si>
    <t>997221569</t>
  </si>
  <si>
    <t>Příplatek ZKD 1 km u vodorovné dopravy suti z kusových materiálů</t>
  </si>
  <si>
    <t>1178194984</t>
  </si>
  <si>
    <t>předpokládaná vzdálenost 15 km</t>
  </si>
  <si>
    <t>"vybourané betonové příkopové žlabovky =" (15-1) * 12,60</t>
  </si>
  <si>
    <t>41</t>
  </si>
  <si>
    <t>997221815</t>
  </si>
  <si>
    <t>Poplatek za uložení stavebního odpadu betonového kód odpadu 170 101</t>
  </si>
  <si>
    <t>189749017</t>
  </si>
  <si>
    <t>"vybourané betonové příkopové žlabovky =" 12,60</t>
  </si>
  <si>
    <t>998</t>
  </si>
  <si>
    <t>Přesun hmot</t>
  </si>
  <si>
    <t>42</t>
  </si>
  <si>
    <t>998223011</t>
  </si>
  <si>
    <t>Přesun hmot pro pozemní komunikace s krytem dlážděným</t>
  </si>
  <si>
    <t>-837459494</t>
  </si>
  <si>
    <t>1.2 - Zastávka č.1 - směr Guty</t>
  </si>
  <si>
    <t>PSV - Práce a dodávky PSV</t>
  </si>
  <si>
    <t xml:space="preserve">    711 - Izolace proti vodě, vlhkosti a plynům</t>
  </si>
  <si>
    <t>113105113</t>
  </si>
  <si>
    <t>Rozebrání dlažeb z lomového kamene kladených na MC vyspárované MC</t>
  </si>
  <si>
    <t>1680521946</t>
  </si>
  <si>
    <t>"demolice kamene v betonu =" 8,0</t>
  </si>
  <si>
    <t>113107131</t>
  </si>
  <si>
    <t>Odstranění podkladu z betonu prostého tl 150 mm ručně</t>
  </si>
  <si>
    <t>-1793579769</t>
  </si>
  <si>
    <t>"demolice podkladních vrstev (asf.chodník) =" 20,0</t>
  </si>
  <si>
    <t>113107141</t>
  </si>
  <si>
    <t>Odstranění podkladu živičného tl 50 mm ručně</t>
  </si>
  <si>
    <t>1845012983</t>
  </si>
  <si>
    <t>"demolice asf. chodníku =" 20,0</t>
  </si>
  <si>
    <t>113154113</t>
  </si>
  <si>
    <t>Frézování živičného krytu tl 50 mm pruh š 0,5 m pl do 500 m2 bez překážek v trase</t>
  </si>
  <si>
    <t>-1314903526</t>
  </si>
  <si>
    <t>"odfrézování obrusné vrstvy v místě bourání a zřizování obrub nástupiště=" 0,5 * 35,0</t>
  </si>
  <si>
    <t>"odfrézování podkladní vrstvy v místě bourání obrub =" 0,30 * 34,0</t>
  </si>
  <si>
    <t>113202111</t>
  </si>
  <si>
    <t>Vytrhání obrub krajníků obrubníků stojatých</t>
  </si>
  <si>
    <t>-2037370621</t>
  </si>
  <si>
    <t>"vytrhání obrub silničních vč. bet. lože =" 33,0</t>
  </si>
  <si>
    <t>113204111</t>
  </si>
  <si>
    <t>Vytrhání obrub záhonových</t>
  </si>
  <si>
    <t>-2124954520</t>
  </si>
  <si>
    <t>"vytrhání chodníkové obruby 50mm =" 15,0</t>
  </si>
  <si>
    <t>490665484</t>
  </si>
  <si>
    <t>"v místě odkrytí kabelu CETIN =" 1,68</t>
  </si>
  <si>
    <t>5775910</t>
  </si>
  <si>
    <t>"sejmutí zeminy v tl. 0,15 m =" 0,150 * 20,0</t>
  </si>
  <si>
    <t>-1793581597</t>
  </si>
  <si>
    <t>"odkopání stávající trasy kabelu CETIN pro vložení chráničky =" 0,7 * 1,2 * 2,0</t>
  </si>
  <si>
    <t>1510051067</t>
  </si>
  <si>
    <t>"odvoz sejmuté humozní vrstvy na mezideponii =" 3,0</t>
  </si>
  <si>
    <t>"dovoz humozní vrstvy z mezideponie =" 1,80</t>
  </si>
  <si>
    <t>-997217992</t>
  </si>
  <si>
    <t>"naložení humozní vrstvy na mezideponii =" 1,80</t>
  </si>
  <si>
    <t>-1989146361</t>
  </si>
  <si>
    <t>"zpětný zásyp rýhy po uložení chráničky, případná přebytečná zeminy bude využitana terénní úpravy =" 1,68</t>
  </si>
  <si>
    <t>1029448709</t>
  </si>
  <si>
    <t>"rozprostření humozní vrstvy =" 12,0</t>
  </si>
  <si>
    <t>-2107291449</t>
  </si>
  <si>
    <t>-170803296</t>
  </si>
  <si>
    <t>"spotřeba =" 0,035 * 12,0</t>
  </si>
  <si>
    <t>962034090</t>
  </si>
  <si>
    <t>-1531654010</t>
  </si>
  <si>
    <t>-21354269</t>
  </si>
  <si>
    <t>2012487138</t>
  </si>
  <si>
    <t>-973224364</t>
  </si>
  <si>
    <t>"dlažba šedá =" 34,0</t>
  </si>
  <si>
    <t>"dlažba červená reliéfní =" 4,0</t>
  </si>
  <si>
    <t>566901161</t>
  </si>
  <si>
    <t>Vyspravení podkladu po překopech ing sítí plochy do 15 m2 obalovaným kamenivem ACP (OK) tl. 100 mm</t>
  </si>
  <si>
    <t>924535892</t>
  </si>
  <si>
    <t>"obnova podkladní vrstvy kolem nových obrub =" 0,3 * 34,0</t>
  </si>
  <si>
    <t>572340111</t>
  </si>
  <si>
    <t>Vyspravení krytu komunikací po překopech plochy do 15 m2 asfaltovým betonem ACO (AB) tl 50 mm</t>
  </si>
  <si>
    <t>2054942779</t>
  </si>
  <si>
    <t>"ACO 11; 50 mm - obnova obrusné vrstvy podél nových obrub =" 0,5 * 35,0</t>
  </si>
  <si>
    <t>573231107</t>
  </si>
  <si>
    <t>Postřik živičný spojovací ze silniční emulze v množství 0,40 kg/m2</t>
  </si>
  <si>
    <t>577889847</t>
  </si>
  <si>
    <t>-1677599481</t>
  </si>
  <si>
    <t>1324886111</t>
  </si>
  <si>
    <t>"spotřeba =" 1,03 * 34,0</t>
  </si>
  <si>
    <t>-172929572</t>
  </si>
  <si>
    <t>"spotřeba =" 1,03 * 4,0</t>
  </si>
  <si>
    <t>-1374460208</t>
  </si>
  <si>
    <t>912111113.1</t>
  </si>
  <si>
    <t>Montáž zábrany parkovací sloupku v do 800 mm přichycené šrouby</t>
  </si>
  <si>
    <t>701881883</t>
  </si>
  <si>
    <t>"montáž balisetů včetně dodávky - Směrové sloupky Balisety J12, 735 mm, zelené =" 5</t>
  </si>
  <si>
    <t>-1174267641</t>
  </si>
  <si>
    <t>1200949784</t>
  </si>
  <si>
    <t>914511111.1</t>
  </si>
  <si>
    <t>Montáž sloupku dopravních značek délky do 3,5 m s betonovým základem</t>
  </si>
  <si>
    <t>-547173375</t>
  </si>
  <si>
    <t>ocelový sloupek vč. červenobílého nátěru s betonovou patkou, výška nad patkou 1,1m včetně dodávky sloupku</t>
  </si>
  <si>
    <t>"do patky min 0,4m, beton C16/20 =" 1</t>
  </si>
  <si>
    <t>-1984581272</t>
  </si>
  <si>
    <t>1692753195</t>
  </si>
  <si>
    <t>1527827594</t>
  </si>
  <si>
    <t>1917629541</t>
  </si>
  <si>
    <t>"V13 =" 0,5 * 7,0</t>
  </si>
  <si>
    <t>915241111.1</t>
  </si>
  <si>
    <t>Bezpečnostní barevný povrch vozovek zelený pro podklad asfaltový</t>
  </si>
  <si>
    <t>-261542764</t>
  </si>
  <si>
    <t>"zelený nátěr stávající vozovky =" 29,0</t>
  </si>
  <si>
    <t>980363334</t>
  </si>
  <si>
    <t>1600047462</t>
  </si>
  <si>
    <t>-554691253</t>
  </si>
  <si>
    <t>"obrubník 150 x 300 =" 14,0</t>
  </si>
  <si>
    <t>"obrubník 150 x 250 =" 9,0</t>
  </si>
  <si>
    <t>"obrubník 150 x 150 =" 6,0</t>
  </si>
  <si>
    <t>"obrubník přechodový 150/250 L+P =" 5,0</t>
  </si>
  <si>
    <t>718559954</t>
  </si>
  <si>
    <t>"výpočet =" 1,01 * 14,0</t>
  </si>
  <si>
    <t>-660527072</t>
  </si>
  <si>
    <t>"spotřeba =" 1,01 * 9,0</t>
  </si>
  <si>
    <t>297112124</t>
  </si>
  <si>
    <t>"spotřeba =" 1,01 * 6,0</t>
  </si>
  <si>
    <t>43</t>
  </si>
  <si>
    <t>-150143091</t>
  </si>
  <si>
    <t>"spotřeba =" 1,01 * 5,0</t>
  </si>
  <si>
    <t>44</t>
  </si>
  <si>
    <t>-9200404</t>
  </si>
  <si>
    <t>"osazení betonového obrubníku 100 x 250 =" 3,0</t>
  </si>
  <si>
    <t>45</t>
  </si>
  <si>
    <t>542544768</t>
  </si>
  <si>
    <t>"výpočet =" 1,01 * 3,0</t>
  </si>
  <si>
    <t>46</t>
  </si>
  <si>
    <t>919732211</t>
  </si>
  <si>
    <t>Styčná spára napojení nového živičného povrchu na stávající za tepla š 15 mm hl 25 mm s prořezáním</t>
  </si>
  <si>
    <t>-1354005041</t>
  </si>
  <si>
    <t>"v místech nových obrub =" 35,0 + 4 * 0,5</t>
  </si>
  <si>
    <t>47</t>
  </si>
  <si>
    <t>-108532928</t>
  </si>
  <si>
    <t>"řezání asf. krytu pro uložení obrub =" 34,0</t>
  </si>
  <si>
    <t>48</t>
  </si>
  <si>
    <t>935112211.1</t>
  </si>
  <si>
    <t>Osazení příkopového žlabu do betonu C16/20 tl 100 mm z betonových tvárnic š 500-800 mm</t>
  </si>
  <si>
    <t>-1577456104</t>
  </si>
  <si>
    <t>"uložení betonových příkopových žlabovek š. 0,60 m =" 2,40</t>
  </si>
  <si>
    <t>49</t>
  </si>
  <si>
    <t>592275140</t>
  </si>
  <si>
    <t>žlabovka betonová TBM 1/65-33 33x63x15 cm</t>
  </si>
  <si>
    <t>CS ÚRS 2017 01</t>
  </si>
  <si>
    <t>-545832072</t>
  </si>
  <si>
    <t>"nový žlab =" 2,40 / 0,33 * 1,01</t>
  </si>
  <si>
    <t>50</t>
  </si>
  <si>
    <t>1549090212</t>
  </si>
  <si>
    <t>"vytrhání betonových příkopových žlabovek š. 600 mm =" 3,60</t>
  </si>
  <si>
    <t>51</t>
  </si>
  <si>
    <t>-409316826</t>
  </si>
  <si>
    <t>"chráničky kabelů CETIN =" 2,0</t>
  </si>
  <si>
    <t>52</t>
  </si>
  <si>
    <t>990-102R2</t>
  </si>
  <si>
    <t>D + M rezervní chránička HGR DN 110</t>
  </si>
  <si>
    <t>-352428233</t>
  </si>
  <si>
    <t>"chránička CETIN =" 2,0</t>
  </si>
  <si>
    <t>53</t>
  </si>
  <si>
    <t>997221551</t>
  </si>
  <si>
    <t>Vodorovná doprava suti ze sypkých materiálů do 1 km</t>
  </si>
  <si>
    <t>1025366447</t>
  </si>
  <si>
    <t>"suť z frézování vozovky =" 0,128 * 27,70</t>
  </si>
  <si>
    <t>54</t>
  </si>
  <si>
    <t>997221559</t>
  </si>
  <si>
    <t>Příplatek ZKD 1 km u vodorovné dopravy suti ze sypkých materiálů</t>
  </si>
  <si>
    <t>870551602</t>
  </si>
  <si>
    <t>"suť z frézování vozovky =" (15-1) * 3,546</t>
  </si>
  <si>
    <t>55</t>
  </si>
  <si>
    <t>104498770</t>
  </si>
  <si>
    <t>"vybourané betonové příkopové žlabovky =" 0,35 * 3,60</t>
  </si>
  <si>
    <t>"vybourané obrub silničních vč. bet. lože =" 0,205 * 33,0</t>
  </si>
  <si>
    <t>"vybourané chodníkové obruby 50mm =" 0,040 * 15,0</t>
  </si>
  <si>
    <t>"demolice asf. chodníku =" 0,098 * 20,0</t>
  </si>
  <si>
    <t>"demolice podkladních vrstev (asf.chodník) =" 0,352 * 20,0</t>
  </si>
  <si>
    <t>"demolice kamene v betonu =" 0,586 * 8,0</t>
  </si>
  <si>
    <t>56</t>
  </si>
  <si>
    <t>2033425255</t>
  </si>
  <si>
    <t>"vybourané betonové příkopové žlabovky =" (15-1) * 1,260</t>
  </si>
  <si>
    <t>"vybourané obrub silničních vč. bet. lože =" (15-1) * 6,765</t>
  </si>
  <si>
    <t>"vybourané chodníkové obruby 50mm =" (15-1) * 0,60</t>
  </si>
  <si>
    <t>"demolice asf. chodníku =" (15-1) * 1,96</t>
  </si>
  <si>
    <t>"demolice podkladních vrstev (asf.chodník) =" (15-1) * 7,040</t>
  </si>
  <si>
    <t>"demolice kamene v betonu =" (15-1) * 4,688</t>
  </si>
  <si>
    <t>57</t>
  </si>
  <si>
    <t>1554716577</t>
  </si>
  <si>
    <t>"vybourané betonové příkopové žlabovky =" 1,260</t>
  </si>
  <si>
    <t>"vybourané obrub silničních vč. bet. lože =" 6,765</t>
  </si>
  <si>
    <t>"vybourané chodníkové obruby 50mm =" 0,60</t>
  </si>
  <si>
    <t>"demolice podkladních vrstev (asf.chodník) =" 7,040</t>
  </si>
  <si>
    <t>"demolice kamene v betonu =" 4,688</t>
  </si>
  <si>
    <t>58</t>
  </si>
  <si>
    <t>997221845</t>
  </si>
  <si>
    <t>Poplatek za uložení odpadu asfaltového bez dehtu kód odpadu 170 302</t>
  </si>
  <si>
    <t>-410779639</t>
  </si>
  <si>
    <t>"demolice asf. chodníku =" 1,960</t>
  </si>
  <si>
    <t>"suť z frézování vozovky =" 3,546</t>
  </si>
  <si>
    <t>59</t>
  </si>
  <si>
    <t>1443485218</t>
  </si>
  <si>
    <t>PSV</t>
  </si>
  <si>
    <t>Práce a dodávky PSV</t>
  </si>
  <si>
    <t>711</t>
  </si>
  <si>
    <t>Izolace proti vodě, vlhkosti a plynům</t>
  </si>
  <si>
    <t>60</t>
  </si>
  <si>
    <t>711161212</t>
  </si>
  <si>
    <t>Izolace proti zemní vlhkosti nopovou fólií svislá, nopek v 8,0 mm, tl do 0,6 mm</t>
  </si>
  <si>
    <t>-1147037115</t>
  </si>
  <si>
    <t>"šířka 0,5 m a délka 25,0 = " 0,5 * 25,0</t>
  </si>
  <si>
    <t>61</t>
  </si>
  <si>
    <t>711161383</t>
  </si>
  <si>
    <t>Izolace proti zemní vlhkosti nopovou fólií ukončení horní lištou</t>
  </si>
  <si>
    <t>-286319490</t>
  </si>
  <si>
    <t>2 - SO 101.2 – zastávka č. 2</t>
  </si>
  <si>
    <t>2.1 - Zastávka č.2 - směr centrum</t>
  </si>
  <si>
    <t>-1003497945</t>
  </si>
  <si>
    <t>"odfrézování obrusné vrstvy v místě bourání a zřizování obrub nástupiště=" 0,5 * 19,0</t>
  </si>
  <si>
    <t>"odfrézování podkladní vrstvy v místě bourání obrub =" 0,30 * 18,0</t>
  </si>
  <si>
    <t>1503212019</t>
  </si>
  <si>
    <t>"vytrhání obrub silničních vč. bet. lože =" 18,0</t>
  </si>
  <si>
    <t>-1497834504</t>
  </si>
  <si>
    <t>"při odkopu pro konstrukci chodníku =" 3,0</t>
  </si>
  <si>
    <t>1078266793</t>
  </si>
  <si>
    <t>"sejmutí zeminy v tl. 0,15 m =" 0,150 * 50,0</t>
  </si>
  <si>
    <t>122202201</t>
  </si>
  <si>
    <t>Odkopávky a prokopávky nezapažené pro silnice objemu do 100 m3 v hornině tř. 3</t>
  </si>
  <si>
    <t>-1407208899</t>
  </si>
  <si>
    <t>"odstranění další zeminy v tl 0,1m =" 0,10 * 30,0</t>
  </si>
  <si>
    <t>-1812564858</t>
  </si>
  <si>
    <t>"odvoz sejmuté humozní vrstvy na mezideponii =" 7,50</t>
  </si>
  <si>
    <t>"odvoz odkopané zeminy na mezideponii pro zásyp za obrubou =" 3,0</t>
  </si>
  <si>
    <t>"dovoz humozní vrstvy z mezideponie =" 3,0</t>
  </si>
  <si>
    <t>"dovoz odkopané zeminy z mezideponie =" 3,0</t>
  </si>
  <si>
    <t>297572000</t>
  </si>
  <si>
    <t>"naložení humozní vrstvy na mezideponii =" 3,0</t>
  </si>
  <si>
    <t>"naložení odkopané zeminy na mezideponii =" 3,0</t>
  </si>
  <si>
    <t>-1476133087</t>
  </si>
  <si>
    <t>"zásyp za obrubou =" 3,0</t>
  </si>
  <si>
    <t>1217654746</t>
  </si>
  <si>
    <t>"rozprostření humozní vrstvy =" 20,0</t>
  </si>
  <si>
    <t>-218083440</t>
  </si>
  <si>
    <t>-678022440</t>
  </si>
  <si>
    <t>"spotřeba =" 0,035 * 20,0</t>
  </si>
  <si>
    <t>2084566408</t>
  </si>
  <si>
    <t>-806408439</t>
  </si>
  <si>
    <t>1847201505</t>
  </si>
  <si>
    <t>751210027</t>
  </si>
  <si>
    <t>2016384654</t>
  </si>
  <si>
    <t>"dlažba šedá =" 23,5</t>
  </si>
  <si>
    <t>"dlažba červená reliéfní =" 2,50</t>
  </si>
  <si>
    <t>258321042</t>
  </si>
  <si>
    <t>"obnova podkladní vrstvy kolem nových obrub =" 0,3 * 18,0</t>
  </si>
  <si>
    <t>-1120408368</t>
  </si>
  <si>
    <t>"ACO 11; 50 mm - obnova obrusné vrstvy podél nových obrub =" 0,5 * 19,0</t>
  </si>
  <si>
    <t>-129796353</t>
  </si>
  <si>
    <t>-83987021</t>
  </si>
  <si>
    <t>-624599493</t>
  </si>
  <si>
    <t>"spotřeba =" 1,03 * 23,50</t>
  </si>
  <si>
    <t>-1243640155</t>
  </si>
  <si>
    <t>"spotřeba =" 1,03 * 2,50</t>
  </si>
  <si>
    <t>1398654003</t>
  </si>
  <si>
    <t>-1672732639</t>
  </si>
  <si>
    <t>1874935202</t>
  </si>
  <si>
    <t>-349443207</t>
  </si>
  <si>
    <t>1998773675</t>
  </si>
  <si>
    <t>1489250086</t>
  </si>
  <si>
    <t>158205260</t>
  </si>
  <si>
    <t>142162346</t>
  </si>
  <si>
    <t>1442868601</t>
  </si>
  <si>
    <t>332014184</t>
  </si>
  <si>
    <t>639530822</t>
  </si>
  <si>
    <t>-577817845</t>
  </si>
  <si>
    <t>392434449</t>
  </si>
  <si>
    <t>1553641652</t>
  </si>
  <si>
    <t>"osazení betonového obrubníku 100 x 250 =" 22,0</t>
  </si>
  <si>
    <t>-1639673270</t>
  </si>
  <si>
    <t>"výpočet =" 1,01 * 22,0</t>
  </si>
  <si>
    <t>-998117987</t>
  </si>
  <si>
    <t>"v místech nových obrub =" 19,0 + 4 * 0,5</t>
  </si>
  <si>
    <t>468222477</t>
  </si>
  <si>
    <t>"suť z frézování vozovky =" 0,128 * 14,90</t>
  </si>
  <si>
    <t>1429970650</t>
  </si>
  <si>
    <t>"suť z frézování vozovky =" (15-1) * 1,907</t>
  </si>
  <si>
    <t>1475741573</t>
  </si>
  <si>
    <t>"vybourané obrub silničních vč. bet. lože =" 0,205 * 18,0</t>
  </si>
  <si>
    <t>-1635383587</t>
  </si>
  <si>
    <t>"vybourané obrub silničních vč. bet. lože =" (15-1) * 3,69</t>
  </si>
  <si>
    <t>-1089705691</t>
  </si>
  <si>
    <t>"vybourané obrub silničních vč. bet. lože =" 3,69</t>
  </si>
  <si>
    <t>1892761527</t>
  </si>
  <si>
    <t>"suť z frézování vozovky =" 1,907</t>
  </si>
  <si>
    <t>-1592278121</t>
  </si>
  <si>
    <t>2.2 - Zastávka č.2 - směr Guty</t>
  </si>
  <si>
    <t>-1032525252</t>
  </si>
  <si>
    <t>"demolice podkladních vrstev (asf.chodník) =" 22,0</t>
  </si>
  <si>
    <t>1320036518</t>
  </si>
  <si>
    <t>"demolice asf. chodníku =" 22,0</t>
  </si>
  <si>
    <t>-1145066032</t>
  </si>
  <si>
    <t>"odfrézování obrusné vrstvy v místě bourání a zřizování obrub nástupiště=" 0,5 * 17,0</t>
  </si>
  <si>
    <t>"odfrézování podkladní vrstvy v místě bourání obrub =" 0,30 * 16,0</t>
  </si>
  <si>
    <t>-361174172</t>
  </si>
  <si>
    <t>"vytrhání obrub silničních vč. bet. lože =" 16,0</t>
  </si>
  <si>
    <t>1953787357</t>
  </si>
  <si>
    <t>"vytrhání chodníkové obruby 50mm =" 16,0</t>
  </si>
  <si>
    <t>346787217</t>
  </si>
  <si>
    <t>"při odkopu pro konstrukci chodníku =" 0,70</t>
  </si>
  <si>
    <t>603473548</t>
  </si>
  <si>
    <t>"sejmutí zeminy v tl. 0,15 m =" 0,150 * 24,0</t>
  </si>
  <si>
    <t>2000564942</t>
  </si>
  <si>
    <t>"odstranění další zeminy v tl 0,1m =" 0,10 * 7,0</t>
  </si>
  <si>
    <t>-965931012</t>
  </si>
  <si>
    <t>"odvoz sejmuté humozní vrstvy na mezideponii =" 3,60</t>
  </si>
  <si>
    <t>"odvoz odkopané zeminy na mezideponii pro zásyp za obrubou =" 0,70</t>
  </si>
  <si>
    <t>"dovoz humozní vrstvy z mezideponie =" 2,70</t>
  </si>
  <si>
    <t>"dovoz odkopané zeminy z mezideponie =" 0,70</t>
  </si>
  <si>
    <t>-1469265220</t>
  </si>
  <si>
    <t>"naložení humozní vrstvy na mezideponii =" 0,15 * 18,0</t>
  </si>
  <si>
    <t>"naložení odkopané zeminy na mezideponii =" 0,70</t>
  </si>
  <si>
    <t>151809429</t>
  </si>
  <si>
    <t>"zásyp za obrubou =" 0,70</t>
  </si>
  <si>
    <t>1162808064</t>
  </si>
  <si>
    <t>"rozprostření humozní vrstvy =" 18,0</t>
  </si>
  <si>
    <t>-1136083930</t>
  </si>
  <si>
    <t>-493707168</t>
  </si>
  <si>
    <t>"spotřeba =" 0,035 * 18,0</t>
  </si>
  <si>
    <t>-824084288</t>
  </si>
  <si>
    <t>-1044176128</t>
  </si>
  <si>
    <t>1733341772</t>
  </si>
  <si>
    <t>-373710352</t>
  </si>
  <si>
    <t>184852412.1</t>
  </si>
  <si>
    <t>Řez stromu redukční o ploše koruny do 60 m2 lezeckou technikou</t>
  </si>
  <si>
    <t>338002943</t>
  </si>
  <si>
    <t>"ořez cca 8 ks větví jedle Douglasovy, délka větve do 4m tl. do 70mm =" 1</t>
  </si>
  <si>
    <t>1521474478</t>
  </si>
  <si>
    <t>"dlažba šedá =" 24,50</t>
  </si>
  <si>
    <t>"dlažba červená reliéfní =" 1,0</t>
  </si>
  <si>
    <t>-1931233896</t>
  </si>
  <si>
    <t>"obnova podkladní vrstvy kolem nových obrub =" 0,3 * 16,0</t>
  </si>
  <si>
    <t>-1800421102</t>
  </si>
  <si>
    <t>"ACO 11; 50 mm - obnova obrusné vrstvy podél nových obrub =" 0,5 * 17,0</t>
  </si>
  <si>
    <t>1452641767</t>
  </si>
  <si>
    <t>1466862338</t>
  </si>
  <si>
    <t>"dlažba šedá =" 24,5</t>
  </si>
  <si>
    <t>522366843</t>
  </si>
  <si>
    <t>"spotřeba =" 1,03 * 24,50</t>
  </si>
  <si>
    <t>-1126786765</t>
  </si>
  <si>
    <t>"spotřeba =" 1,03 * 1,0</t>
  </si>
  <si>
    <t>399809580</t>
  </si>
  <si>
    <t>1232403664</t>
  </si>
  <si>
    <t>-1759651102</t>
  </si>
  <si>
    <t>1511116151</t>
  </si>
  <si>
    <t>-501604959</t>
  </si>
  <si>
    <t>1797408262</t>
  </si>
  <si>
    <t>1487743117</t>
  </si>
  <si>
    <t>-959152487</t>
  </si>
  <si>
    <t>-1501848063</t>
  </si>
  <si>
    <t>198465028</t>
  </si>
  <si>
    <t>"obrubník 150 x 250 =" 2,0</t>
  </si>
  <si>
    <t>152995219</t>
  </si>
  <si>
    <t>758320269</t>
  </si>
  <si>
    <t>-1118916737</t>
  </si>
  <si>
    <t>"osazení betonového obrubníku 100 x 250 =" 17,0</t>
  </si>
  <si>
    <t>-1004374203</t>
  </si>
  <si>
    <t>"výpočet =" 1,01 * 17,0</t>
  </si>
  <si>
    <t>-348978943</t>
  </si>
  <si>
    <t>"v místech nových obrub =" 17,0 + 4 * 0,5</t>
  </si>
  <si>
    <t>-1857382119</t>
  </si>
  <si>
    <t>"suť z frézování vozovky =" 0,128 * 13,30</t>
  </si>
  <si>
    <t>1175925288</t>
  </si>
  <si>
    <t>"suť z frézování vozovky =" (15-1) * 1,702</t>
  </si>
  <si>
    <t>348001725</t>
  </si>
  <si>
    <t>"vybourané obrub silničních vč. bet. lože =" 0,205 * 16,0</t>
  </si>
  <si>
    <t>"vybourané chodníkové obruby 50mm =" 0,040 * 16,0</t>
  </si>
  <si>
    <t>"demolice asf. chodníku =" 0,098 * 22,0</t>
  </si>
  <si>
    <t>"demolice podkladních vrstev (asf.chodník) =" 0,352 * 22,0</t>
  </si>
  <si>
    <t>1316898614</t>
  </si>
  <si>
    <t>"vybourané obrub silničních vč. bet. lože =" (15-1) * 3,28</t>
  </si>
  <si>
    <t>"vybourané chodníkové obruby 50mm =" (15-1) * 0,64</t>
  </si>
  <si>
    <t>"demolice asf. chodníku =" (15-1) * 2,156</t>
  </si>
  <si>
    <t>"demolice podkladních vrstev (asf.chodník) =" (15-1) * 7,740</t>
  </si>
  <si>
    <t>-754880348</t>
  </si>
  <si>
    <t>"vybourané obrub silničních vč. bet. lože =" 3,28</t>
  </si>
  <si>
    <t>"vybourané chodníkové obruby 50mm =" 0,640</t>
  </si>
  <si>
    <t>"demolice podkladních vrstev (asf.chodník) =" 7,740</t>
  </si>
  <si>
    <t>-108809161</t>
  </si>
  <si>
    <t>"demolice asf. chodníku =" 2,156</t>
  </si>
  <si>
    <t>"suť z frézování vozovky =" 1,702</t>
  </si>
  <si>
    <t>214646806</t>
  </si>
  <si>
    <t>3 - SO 101.3 – zastávka č. 3</t>
  </si>
  <si>
    <t>3.1 - Zastávka č.3 - směr centrum</t>
  </si>
  <si>
    <t>111212311</t>
  </si>
  <si>
    <t>Odstranění nevhodných dřevin do 100 m2 výšky nad 1m bez odstranění pařezů v rovině nebo svahu 1:5</t>
  </si>
  <si>
    <t>-1787208132</t>
  </si>
  <si>
    <t>"odstranění keře výšky cca 3,0 m =" 12,0</t>
  </si>
  <si>
    <t>111251111</t>
  </si>
  <si>
    <t>Drcení ořezaných větví D do 100 mm s odvozem do 20 km</t>
  </si>
  <si>
    <t>-1726775714</t>
  </si>
  <si>
    <t>"z odstraněného keře =" 0,60</t>
  </si>
  <si>
    <t>112251211</t>
  </si>
  <si>
    <t>Odstranění pařezů rovině nebo na svahu do 1:5 odfrézováním do hloubky 0,2 m</t>
  </si>
  <si>
    <t>1918780535</t>
  </si>
  <si>
    <t>1320676766</t>
  </si>
  <si>
    <t>-509486395</t>
  </si>
  <si>
    <t>-1150842577</t>
  </si>
  <si>
    <t>-1528523282</t>
  </si>
  <si>
    <t>2106655310</t>
  </si>
  <si>
    <t>122911111</t>
  </si>
  <si>
    <t>Odstranění vyfrézované dřevní hmoty hloubky do 0,2 m v rovině nebo na svahu do 1:5</t>
  </si>
  <si>
    <t>-246605865</t>
  </si>
  <si>
    <t>-1086726053</t>
  </si>
  <si>
    <t>"odvoz odkopané zeminy na mezideponii prozpětné zásypy =" 3,0</t>
  </si>
  <si>
    <t>552736987</t>
  </si>
  <si>
    <t>"naložení humozní vrstvy na mezideponii =" 0,150 * 20,0</t>
  </si>
  <si>
    <t>"naložení odkopané zeminy na mezideponii pro zpětné zásypy kolem obrub =" 0,150 * 20,0</t>
  </si>
  <si>
    <t>-577234049</t>
  </si>
  <si>
    <t>-972107620</t>
  </si>
  <si>
    <t>75907926</t>
  </si>
  <si>
    <t>-1073235036</t>
  </si>
  <si>
    <t>-674683638</t>
  </si>
  <si>
    <t>-1257074771</t>
  </si>
  <si>
    <t>1773611193</t>
  </si>
  <si>
    <t>-1409525188</t>
  </si>
  <si>
    <t>-1151962678</t>
  </si>
  <si>
    <t>-341221703</t>
  </si>
  <si>
    <t>-444640665</t>
  </si>
  <si>
    <t>1695980141</t>
  </si>
  <si>
    <t>-1917731123</t>
  </si>
  <si>
    <t>594023103</t>
  </si>
  <si>
    <t>162895280</t>
  </si>
  <si>
    <t>1904823248</t>
  </si>
  <si>
    <t>1536236548</t>
  </si>
  <si>
    <t>-1165937575</t>
  </si>
  <si>
    <t>-1905908</t>
  </si>
  <si>
    <t>-879275373</t>
  </si>
  <si>
    <t>-1960235039</t>
  </si>
  <si>
    <t>-542806280</t>
  </si>
  <si>
    <t>1279690290</t>
  </si>
  <si>
    <t>1108996023</t>
  </si>
  <si>
    <t>757041980</t>
  </si>
  <si>
    <t>-486422056</t>
  </si>
  <si>
    <t>1305274847</t>
  </si>
  <si>
    <t>-719615486</t>
  </si>
  <si>
    <t>-501283691</t>
  </si>
  <si>
    <t>"osazení betonového obrubníku 100 x 250 =" 20,0</t>
  </si>
  <si>
    <t>-1785937127</t>
  </si>
  <si>
    <t>"výpočet =" 1,01 * 20,0</t>
  </si>
  <si>
    <t>1093339597</t>
  </si>
  <si>
    <t>-304560910</t>
  </si>
  <si>
    <t>1684217302</t>
  </si>
  <si>
    <t>-1162360793</t>
  </si>
  <si>
    <t>-1033800058</t>
  </si>
  <si>
    <t>-574681228</t>
  </si>
  <si>
    <t>"vybourané betonové silniční obruby =" 3,69</t>
  </si>
  <si>
    <t>1533291187</t>
  </si>
  <si>
    <t>-875620622</t>
  </si>
  <si>
    <t>3.2 - Zastávka č.3 - směr Guty</t>
  </si>
  <si>
    <t>-789143354</t>
  </si>
  <si>
    <t>"demolice podkladních vrstev (asf.chodník) =" 26,0</t>
  </si>
  <si>
    <t>46881771</t>
  </si>
  <si>
    <t>"demolice asf. chodníku =" 26,0</t>
  </si>
  <si>
    <t>-783666434</t>
  </si>
  <si>
    <t>"odfrézování obrusné vrstvy v místě bourání a zřizování obrub nástupiště=" 0,5 * 21,0</t>
  </si>
  <si>
    <t>"odfrézování podkladní vrstvy v místě bourání obrub =" 0,30 * 20,0</t>
  </si>
  <si>
    <t>-853687416</t>
  </si>
  <si>
    <t>"vytrhání obrub silničních vč. bet. lože =" 20,0</t>
  </si>
  <si>
    <t>-1356478994</t>
  </si>
  <si>
    <t>"vytrhání chodníkové obruby 50mm =" 20,0</t>
  </si>
  <si>
    <t>630997552</t>
  </si>
  <si>
    <t>-280752989</t>
  </si>
  <si>
    <t>-1548690931</t>
  </si>
  <si>
    <t>-2077465984</t>
  </si>
  <si>
    <t>"odvoz odkopané zeminy na mezideponii pro zásypy za obrubou=" 0,70</t>
  </si>
  <si>
    <t>"dovoz odkopané zeminy z mezideponie pro zásypy za obrubou=" 0,70</t>
  </si>
  <si>
    <t>-2017361052</t>
  </si>
  <si>
    <t>"naložení odkopané zeminy na mezideponii pro zásypy za obrubou=" 0,70</t>
  </si>
  <si>
    <t>2136013032</t>
  </si>
  <si>
    <t>-269644232</t>
  </si>
  <si>
    <t>598579733</t>
  </si>
  <si>
    <t>-1959552541</t>
  </si>
  <si>
    <t>-1009045879</t>
  </si>
  <si>
    <t>-1004588684</t>
  </si>
  <si>
    <t>301376139</t>
  </si>
  <si>
    <t>-491248307</t>
  </si>
  <si>
    <t>-579407263</t>
  </si>
  <si>
    <t>-1697210264</t>
  </si>
  <si>
    <t>"obnova podkladní vrstvy kolem nových obrub =" 0,3 * 20,0</t>
  </si>
  <si>
    <t>-1185261652</t>
  </si>
  <si>
    <t>"ACO 11; 50 mm - obnova obrusné vrstvy podél nových obrub =" 0,5 * 21,0</t>
  </si>
  <si>
    <t>1943607927</t>
  </si>
  <si>
    <t>-1295071882</t>
  </si>
  <si>
    <t>-514652360</t>
  </si>
  <si>
    <t>901365244</t>
  </si>
  <si>
    <t>1373645678</t>
  </si>
  <si>
    <t>1429357486</t>
  </si>
  <si>
    <t>733876546</t>
  </si>
  <si>
    <t>-1115631768</t>
  </si>
  <si>
    <t>1538343530</t>
  </si>
  <si>
    <t>1206475842</t>
  </si>
  <si>
    <t>-103211510</t>
  </si>
  <si>
    <t>735266201</t>
  </si>
  <si>
    <t>-1912199344</t>
  </si>
  <si>
    <t>-485792906</t>
  </si>
  <si>
    <t>-85109390</t>
  </si>
  <si>
    <t>880488175</t>
  </si>
  <si>
    <t>2011929065</t>
  </si>
  <si>
    <t>-1318396143</t>
  </si>
  <si>
    <t>1876394812</t>
  </si>
  <si>
    <t>1780802956</t>
  </si>
  <si>
    <t>-1166759627</t>
  </si>
  <si>
    <t>"v místech nových obrub =" 21,0 + 4 * 0,5</t>
  </si>
  <si>
    <t>-889694271</t>
  </si>
  <si>
    <t>"suť z frézování vozovky =" 0,128 * 16,50</t>
  </si>
  <si>
    <t>47133473</t>
  </si>
  <si>
    <t>"suť z frézování vozovky =" (15-1) * 2,112</t>
  </si>
  <si>
    <t>990623539</t>
  </si>
  <si>
    <t>"vybourané obrub silničních vč. bet. lože =" 0,205 * 20,0</t>
  </si>
  <si>
    <t>"vybourané chodníkové obruby 50mm =" 0,040 * 20,0</t>
  </si>
  <si>
    <t>"demolice asf. chodníku =" 0,098 * 26,0</t>
  </si>
  <si>
    <t>"demolice podkladních vrstev (asf.chodník) =" 0,352 * 26,0</t>
  </si>
  <si>
    <t>-17694129</t>
  </si>
  <si>
    <t>"vybourané obrub silničních vč. bet. lože =" (15-1) * 4,10</t>
  </si>
  <si>
    <t>"vybourané chodníkové obruby 50mm =" (15-1) * 0,80</t>
  </si>
  <si>
    <t>"demolice asf. chodníku =" (15-1) * 2,548</t>
  </si>
  <si>
    <t>"demolice podkladních vrstev (asf.chodník) =" (15-1) * 9,152</t>
  </si>
  <si>
    <t>225404286</t>
  </si>
  <si>
    <t>"vybourané obrub silničních vč. bet. lože =" 4,10</t>
  </si>
  <si>
    <t>"vybourané chodníkové obruby 50mm =" 0,80</t>
  </si>
  <si>
    <t>"demolice podkladních vrstev (asf.chodník) =" 9,152</t>
  </si>
  <si>
    <t>-558208358</t>
  </si>
  <si>
    <t>"demolice asf. chodníku =" 2,548</t>
  </si>
  <si>
    <t>"suť z frézování vozovky =" 2,112</t>
  </si>
  <si>
    <t>1727946784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</si>
</sst>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2"/>
      <c r="AQ5" s="22"/>
      <c r="AR5" s="20"/>
      <c r="BE5" s="28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84"/>
      <c r="BS13" s="17" t="s">
        <v>6</v>
      </c>
    </row>
    <row r="14" spans="2:71" ht="12.75">
      <c r="B14" s="21"/>
      <c r="C14" s="22"/>
      <c r="D14" s="22"/>
      <c r="E14" s="289" t="s">
        <v>31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84"/>
      <c r="BS16" s="17" t="s">
        <v>34</v>
      </c>
    </row>
    <row r="17" spans="2:71" s="1" customFormat="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36</v>
      </c>
      <c r="AO17" s="22"/>
      <c r="AP17" s="22"/>
      <c r="AQ17" s="22"/>
      <c r="AR17" s="20"/>
      <c r="BE17" s="284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2">
        <f>ROUND(AG94,2)</f>
        <v>0</v>
      </c>
      <c r="AL26" s="293"/>
      <c r="AM26" s="293"/>
      <c r="AN26" s="293"/>
      <c r="AO26" s="293"/>
      <c r="AP26" s="36"/>
      <c r="AQ26" s="36"/>
      <c r="AR26" s="39"/>
      <c r="BE26" s="28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41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42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43</v>
      </c>
      <c r="AL28" s="294"/>
      <c r="AM28" s="294"/>
      <c r="AN28" s="294"/>
      <c r="AO28" s="294"/>
      <c r="AP28" s="36"/>
      <c r="AQ28" s="36"/>
      <c r="AR28" s="39"/>
      <c r="BE28" s="284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97">
        <v>0.21</v>
      </c>
      <c r="M29" s="296"/>
      <c r="N29" s="296"/>
      <c r="O29" s="296"/>
      <c r="P29" s="296"/>
      <c r="Q29" s="41"/>
      <c r="R29" s="41"/>
      <c r="S29" s="41"/>
      <c r="T29" s="41"/>
      <c r="U29" s="41"/>
      <c r="V29" s="41"/>
      <c r="W29" s="295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1"/>
      <c r="AG29" s="41"/>
      <c r="AH29" s="41"/>
      <c r="AI29" s="41"/>
      <c r="AJ29" s="41"/>
      <c r="AK29" s="295">
        <f>ROUND(AV94,2)</f>
        <v>0</v>
      </c>
      <c r="AL29" s="296"/>
      <c r="AM29" s="296"/>
      <c r="AN29" s="296"/>
      <c r="AO29" s="296"/>
      <c r="AP29" s="41"/>
      <c r="AQ29" s="41"/>
      <c r="AR29" s="42"/>
      <c r="BE29" s="285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97">
        <v>0.15</v>
      </c>
      <c r="M30" s="296"/>
      <c r="N30" s="296"/>
      <c r="O30" s="296"/>
      <c r="P30" s="296"/>
      <c r="Q30" s="41"/>
      <c r="R30" s="41"/>
      <c r="S30" s="41"/>
      <c r="T30" s="41"/>
      <c r="U30" s="41"/>
      <c r="V30" s="41"/>
      <c r="W30" s="295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1"/>
      <c r="AG30" s="41"/>
      <c r="AH30" s="41"/>
      <c r="AI30" s="41"/>
      <c r="AJ30" s="41"/>
      <c r="AK30" s="295">
        <f>ROUND(AW94,2)</f>
        <v>0</v>
      </c>
      <c r="AL30" s="296"/>
      <c r="AM30" s="296"/>
      <c r="AN30" s="296"/>
      <c r="AO30" s="296"/>
      <c r="AP30" s="41"/>
      <c r="AQ30" s="41"/>
      <c r="AR30" s="42"/>
      <c r="BE30" s="285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97">
        <v>0.21</v>
      </c>
      <c r="M31" s="296"/>
      <c r="N31" s="296"/>
      <c r="O31" s="296"/>
      <c r="P31" s="296"/>
      <c r="Q31" s="41"/>
      <c r="R31" s="41"/>
      <c r="S31" s="41"/>
      <c r="T31" s="41"/>
      <c r="U31" s="41"/>
      <c r="V31" s="41"/>
      <c r="W31" s="295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1"/>
      <c r="AG31" s="41"/>
      <c r="AH31" s="41"/>
      <c r="AI31" s="41"/>
      <c r="AJ31" s="41"/>
      <c r="AK31" s="295">
        <v>0</v>
      </c>
      <c r="AL31" s="296"/>
      <c r="AM31" s="296"/>
      <c r="AN31" s="296"/>
      <c r="AO31" s="296"/>
      <c r="AP31" s="41"/>
      <c r="AQ31" s="41"/>
      <c r="AR31" s="42"/>
      <c r="BE31" s="285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97">
        <v>0.15</v>
      </c>
      <c r="M32" s="296"/>
      <c r="N32" s="296"/>
      <c r="O32" s="296"/>
      <c r="P32" s="296"/>
      <c r="Q32" s="41"/>
      <c r="R32" s="41"/>
      <c r="S32" s="41"/>
      <c r="T32" s="41"/>
      <c r="U32" s="41"/>
      <c r="V32" s="41"/>
      <c r="W32" s="295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1"/>
      <c r="AG32" s="41"/>
      <c r="AH32" s="41"/>
      <c r="AI32" s="41"/>
      <c r="AJ32" s="41"/>
      <c r="AK32" s="295">
        <v>0</v>
      </c>
      <c r="AL32" s="296"/>
      <c r="AM32" s="296"/>
      <c r="AN32" s="296"/>
      <c r="AO32" s="296"/>
      <c r="AP32" s="41"/>
      <c r="AQ32" s="41"/>
      <c r="AR32" s="42"/>
      <c r="BE32" s="285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97">
        <v>0</v>
      </c>
      <c r="M33" s="296"/>
      <c r="N33" s="296"/>
      <c r="O33" s="296"/>
      <c r="P33" s="296"/>
      <c r="Q33" s="41"/>
      <c r="R33" s="41"/>
      <c r="S33" s="41"/>
      <c r="T33" s="41"/>
      <c r="U33" s="41"/>
      <c r="V33" s="41"/>
      <c r="W33" s="295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1"/>
      <c r="AG33" s="41"/>
      <c r="AH33" s="41"/>
      <c r="AI33" s="41"/>
      <c r="AJ33" s="41"/>
      <c r="AK33" s="295">
        <v>0</v>
      </c>
      <c r="AL33" s="296"/>
      <c r="AM33" s="296"/>
      <c r="AN33" s="296"/>
      <c r="AO33" s="296"/>
      <c r="AP33" s="41"/>
      <c r="AQ33" s="41"/>
      <c r="AR33" s="42"/>
      <c r="BE33" s="28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301" t="s">
        <v>52</v>
      </c>
      <c r="Y35" s="299"/>
      <c r="Z35" s="299"/>
      <c r="AA35" s="299"/>
      <c r="AB35" s="299"/>
      <c r="AC35" s="45"/>
      <c r="AD35" s="45"/>
      <c r="AE35" s="45"/>
      <c r="AF35" s="45"/>
      <c r="AG35" s="45"/>
      <c r="AH35" s="45"/>
      <c r="AI35" s="45"/>
      <c r="AJ35" s="45"/>
      <c r="AK35" s="298">
        <f>SUM(AK26:AK33)</f>
        <v>0</v>
      </c>
      <c r="AL35" s="299"/>
      <c r="AM35" s="299"/>
      <c r="AN35" s="299"/>
      <c r="AO35" s="30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1155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0" t="str">
        <f>K6</f>
        <v>Dostavba nástupišť 4 zastávek na území města Třinec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Třinec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9" t="str">
        <f>IF(AN8="","",AN8)</f>
        <v>29. 1. 2020</v>
      </c>
      <c r="AN87" s="309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Třinec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310" t="str">
        <f>IF(E17="","",E17)</f>
        <v>UDI MORAVA s.r.o.</v>
      </c>
      <c r="AN89" s="311"/>
      <c r="AO89" s="311"/>
      <c r="AP89" s="311"/>
      <c r="AQ89" s="36"/>
      <c r="AR89" s="39"/>
      <c r="AS89" s="313" t="s">
        <v>60</v>
      </c>
      <c r="AT89" s="31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310" t="str">
        <f>IF(E20="","",E20)</f>
        <v xml:space="preserve"> </v>
      </c>
      <c r="AN90" s="311"/>
      <c r="AO90" s="311"/>
      <c r="AP90" s="311"/>
      <c r="AQ90" s="36"/>
      <c r="AR90" s="39"/>
      <c r="AS90" s="315"/>
      <c r="AT90" s="31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7"/>
      <c r="AT91" s="31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5" t="s">
        <v>61</v>
      </c>
      <c r="D92" s="276"/>
      <c r="E92" s="276"/>
      <c r="F92" s="276"/>
      <c r="G92" s="276"/>
      <c r="H92" s="73"/>
      <c r="I92" s="279" t="s">
        <v>62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307" t="s">
        <v>63</v>
      </c>
      <c r="AH92" s="276"/>
      <c r="AI92" s="276"/>
      <c r="AJ92" s="276"/>
      <c r="AK92" s="276"/>
      <c r="AL92" s="276"/>
      <c r="AM92" s="276"/>
      <c r="AN92" s="279" t="s">
        <v>64</v>
      </c>
      <c r="AO92" s="276"/>
      <c r="AP92" s="312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ROUND(AG95+AG96+AG99+AG102,2)</f>
        <v>0</v>
      </c>
      <c r="AH94" s="282"/>
      <c r="AI94" s="282"/>
      <c r="AJ94" s="282"/>
      <c r="AK94" s="282"/>
      <c r="AL94" s="282"/>
      <c r="AM94" s="282"/>
      <c r="AN94" s="319">
        <f aca="true" t="shared" si="0" ref="AN94:AN104">SUM(AG94,AT94)</f>
        <v>0</v>
      </c>
      <c r="AO94" s="319"/>
      <c r="AP94" s="319"/>
      <c r="AQ94" s="85" t="s">
        <v>1</v>
      </c>
      <c r="AR94" s="86"/>
      <c r="AS94" s="87">
        <f>ROUND(AS95+AS96+AS99+AS102,2)</f>
        <v>0</v>
      </c>
      <c r="AT94" s="88">
        <f aca="true" t="shared" si="1" ref="AT94:AT104">ROUND(SUM(AV94:AW94),2)</f>
        <v>0</v>
      </c>
      <c r="AU94" s="89">
        <f>ROUND(AU95+AU96+AU99+AU102,5)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ROUND(AZ95+AZ96+AZ99+AZ102,2)</f>
        <v>0</v>
      </c>
      <c r="BA94" s="88">
        <f>ROUND(BA95+BA96+BA99+BA102,2)</f>
        <v>0</v>
      </c>
      <c r="BB94" s="88">
        <f>ROUND(BB95+BB96+BB99+BB102,2)</f>
        <v>0</v>
      </c>
      <c r="BC94" s="88">
        <f>ROUND(BC95+BC96+BC99+BC102,2)</f>
        <v>0</v>
      </c>
      <c r="BD94" s="90">
        <f>ROUND(BD95+BD96+BD99+BD102,2)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77" t="s">
        <v>80</v>
      </c>
      <c r="E95" s="277"/>
      <c r="F95" s="277"/>
      <c r="G95" s="277"/>
      <c r="H95" s="277"/>
      <c r="I95" s="96"/>
      <c r="J95" s="277" t="s">
        <v>85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308">
        <f>'0 - Ostatní a vedlejší ná...'!J30</f>
        <v>0</v>
      </c>
      <c r="AH95" s="306"/>
      <c r="AI95" s="306"/>
      <c r="AJ95" s="306"/>
      <c r="AK95" s="306"/>
      <c r="AL95" s="306"/>
      <c r="AM95" s="306"/>
      <c r="AN95" s="308">
        <f t="shared" si="0"/>
        <v>0</v>
      </c>
      <c r="AO95" s="306"/>
      <c r="AP95" s="306"/>
      <c r="AQ95" s="97" t="s">
        <v>86</v>
      </c>
      <c r="AR95" s="98"/>
      <c r="AS95" s="99">
        <v>0</v>
      </c>
      <c r="AT95" s="100">
        <f t="shared" si="1"/>
        <v>0</v>
      </c>
      <c r="AU95" s="101">
        <f>'0 - Ostatní a vedlejší ná...'!P118</f>
        <v>0</v>
      </c>
      <c r="AV95" s="100">
        <f>'0 - Ostatní a vedlejší ná...'!J33</f>
        <v>0</v>
      </c>
      <c r="AW95" s="100">
        <f>'0 - Ostatní a vedlejší ná...'!J34</f>
        <v>0</v>
      </c>
      <c r="AX95" s="100">
        <f>'0 - Ostatní a vedlejší ná...'!J35</f>
        <v>0</v>
      </c>
      <c r="AY95" s="100">
        <f>'0 - Ostatní a vedlejší ná...'!J36</f>
        <v>0</v>
      </c>
      <c r="AZ95" s="100">
        <f>'0 - Ostatní a vedlejší ná...'!F33</f>
        <v>0</v>
      </c>
      <c r="BA95" s="100">
        <f>'0 - Ostatní a vedlejší ná...'!F34</f>
        <v>0</v>
      </c>
      <c r="BB95" s="100">
        <f>'0 - Ostatní a vedlejší ná...'!F35</f>
        <v>0</v>
      </c>
      <c r="BC95" s="100">
        <f>'0 - Ostatní a vedlejší ná...'!F36</f>
        <v>0</v>
      </c>
      <c r="BD95" s="102">
        <f>'0 - Ostatní a vedlejší ná...'!F37</f>
        <v>0</v>
      </c>
      <c r="BT95" s="103" t="s">
        <v>87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2:91" s="7" customFormat="1" ht="16.5" customHeight="1">
      <c r="B96" s="94"/>
      <c r="C96" s="95"/>
      <c r="D96" s="277" t="s">
        <v>87</v>
      </c>
      <c r="E96" s="277"/>
      <c r="F96" s="277"/>
      <c r="G96" s="277"/>
      <c r="H96" s="277"/>
      <c r="I96" s="96"/>
      <c r="J96" s="277" t="s">
        <v>90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305">
        <f>ROUND(SUM(AG97:AG98),2)</f>
        <v>0</v>
      </c>
      <c r="AH96" s="306"/>
      <c r="AI96" s="306"/>
      <c r="AJ96" s="306"/>
      <c r="AK96" s="306"/>
      <c r="AL96" s="306"/>
      <c r="AM96" s="306"/>
      <c r="AN96" s="308">
        <f t="shared" si="0"/>
        <v>0</v>
      </c>
      <c r="AO96" s="306"/>
      <c r="AP96" s="306"/>
      <c r="AQ96" s="97" t="s">
        <v>86</v>
      </c>
      <c r="AR96" s="98"/>
      <c r="AS96" s="99">
        <f>ROUND(SUM(AS97:AS98),2)</f>
        <v>0</v>
      </c>
      <c r="AT96" s="100">
        <f t="shared" si="1"/>
        <v>0</v>
      </c>
      <c r="AU96" s="101">
        <f>ROUND(SUM(AU97:AU98),5)</f>
        <v>0</v>
      </c>
      <c r="AV96" s="100">
        <f>ROUND(AZ96*L29,2)</f>
        <v>0</v>
      </c>
      <c r="AW96" s="100">
        <f>ROUND(BA96*L30,2)</f>
        <v>0</v>
      </c>
      <c r="AX96" s="100">
        <f>ROUND(BB96*L29,2)</f>
        <v>0</v>
      </c>
      <c r="AY96" s="100">
        <f>ROUND(BC96*L30,2)</f>
        <v>0</v>
      </c>
      <c r="AZ96" s="100">
        <f>ROUND(SUM(AZ97:AZ98),2)</f>
        <v>0</v>
      </c>
      <c r="BA96" s="100">
        <f>ROUND(SUM(BA97:BA98),2)</f>
        <v>0</v>
      </c>
      <c r="BB96" s="100">
        <f>ROUND(SUM(BB97:BB98),2)</f>
        <v>0</v>
      </c>
      <c r="BC96" s="100">
        <f>ROUND(SUM(BC97:BC98),2)</f>
        <v>0</v>
      </c>
      <c r="BD96" s="102">
        <f>ROUND(SUM(BD97:BD98),2)</f>
        <v>0</v>
      </c>
      <c r="BS96" s="103" t="s">
        <v>79</v>
      </c>
      <c r="BT96" s="103" t="s">
        <v>87</v>
      </c>
      <c r="BU96" s="103" t="s">
        <v>81</v>
      </c>
      <c r="BV96" s="103" t="s">
        <v>82</v>
      </c>
      <c r="BW96" s="103" t="s">
        <v>91</v>
      </c>
      <c r="BX96" s="103" t="s">
        <v>5</v>
      </c>
      <c r="CL96" s="103" t="s">
        <v>1</v>
      </c>
      <c r="CM96" s="103" t="s">
        <v>89</v>
      </c>
    </row>
    <row r="97" spans="1:90" s="4" customFormat="1" ht="16.5" customHeight="1">
      <c r="A97" s="93" t="s">
        <v>84</v>
      </c>
      <c r="B97" s="58"/>
      <c r="C97" s="104"/>
      <c r="D97" s="104"/>
      <c r="E97" s="278" t="s">
        <v>92</v>
      </c>
      <c r="F97" s="278"/>
      <c r="G97" s="278"/>
      <c r="H97" s="278"/>
      <c r="I97" s="278"/>
      <c r="J97" s="104"/>
      <c r="K97" s="278" t="s">
        <v>93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303">
        <f>'1.1 - Zastávka č.1 - směr...'!J32</f>
        <v>0</v>
      </c>
      <c r="AH97" s="304"/>
      <c r="AI97" s="304"/>
      <c r="AJ97" s="304"/>
      <c r="AK97" s="304"/>
      <c r="AL97" s="304"/>
      <c r="AM97" s="304"/>
      <c r="AN97" s="303">
        <f t="shared" si="0"/>
        <v>0</v>
      </c>
      <c r="AO97" s="304"/>
      <c r="AP97" s="304"/>
      <c r="AQ97" s="105" t="s">
        <v>94</v>
      </c>
      <c r="AR97" s="60"/>
      <c r="AS97" s="106">
        <v>0</v>
      </c>
      <c r="AT97" s="107">
        <f t="shared" si="1"/>
        <v>0</v>
      </c>
      <c r="AU97" s="108">
        <f>'1.1 - Zastávka č.1 - směr...'!P126</f>
        <v>0</v>
      </c>
      <c r="AV97" s="107">
        <f>'1.1 - Zastávka č.1 - směr...'!J35</f>
        <v>0</v>
      </c>
      <c r="AW97" s="107">
        <f>'1.1 - Zastávka č.1 - směr...'!J36</f>
        <v>0</v>
      </c>
      <c r="AX97" s="107">
        <f>'1.1 - Zastávka č.1 - směr...'!J37</f>
        <v>0</v>
      </c>
      <c r="AY97" s="107">
        <f>'1.1 - Zastávka č.1 - směr...'!J38</f>
        <v>0</v>
      </c>
      <c r="AZ97" s="107">
        <f>'1.1 - Zastávka č.1 - směr...'!F35</f>
        <v>0</v>
      </c>
      <c r="BA97" s="107">
        <f>'1.1 - Zastávka č.1 - směr...'!F36</f>
        <v>0</v>
      </c>
      <c r="BB97" s="107">
        <f>'1.1 - Zastávka č.1 - směr...'!F37</f>
        <v>0</v>
      </c>
      <c r="BC97" s="107">
        <f>'1.1 - Zastávka č.1 - směr...'!F38</f>
        <v>0</v>
      </c>
      <c r="BD97" s="109">
        <f>'1.1 - Zastávka č.1 - směr...'!F39</f>
        <v>0</v>
      </c>
      <c r="BT97" s="110" t="s">
        <v>89</v>
      </c>
      <c r="BV97" s="110" t="s">
        <v>82</v>
      </c>
      <c r="BW97" s="110" t="s">
        <v>95</v>
      </c>
      <c r="BX97" s="110" t="s">
        <v>91</v>
      </c>
      <c r="CL97" s="110" t="s">
        <v>1</v>
      </c>
    </row>
    <row r="98" spans="1:90" s="4" customFormat="1" ht="16.5" customHeight="1">
      <c r="A98" s="93" t="s">
        <v>84</v>
      </c>
      <c r="B98" s="58"/>
      <c r="C98" s="104"/>
      <c r="D98" s="104"/>
      <c r="E98" s="278" t="s">
        <v>96</v>
      </c>
      <c r="F98" s="278"/>
      <c r="G98" s="278"/>
      <c r="H98" s="278"/>
      <c r="I98" s="278"/>
      <c r="J98" s="104"/>
      <c r="K98" s="278" t="s">
        <v>97</v>
      </c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303">
        <f>'1.2 - Zastávka č.1 - směr...'!J32</f>
        <v>0</v>
      </c>
      <c r="AH98" s="304"/>
      <c r="AI98" s="304"/>
      <c r="AJ98" s="304"/>
      <c r="AK98" s="304"/>
      <c r="AL98" s="304"/>
      <c r="AM98" s="304"/>
      <c r="AN98" s="303">
        <f t="shared" si="0"/>
        <v>0</v>
      </c>
      <c r="AO98" s="304"/>
      <c r="AP98" s="304"/>
      <c r="AQ98" s="105" t="s">
        <v>94</v>
      </c>
      <c r="AR98" s="60"/>
      <c r="AS98" s="106">
        <v>0</v>
      </c>
      <c r="AT98" s="107">
        <f t="shared" si="1"/>
        <v>0</v>
      </c>
      <c r="AU98" s="108">
        <f>'1.2 - Zastávka č.1 - směr...'!P128</f>
        <v>0</v>
      </c>
      <c r="AV98" s="107">
        <f>'1.2 - Zastávka č.1 - směr...'!J35</f>
        <v>0</v>
      </c>
      <c r="AW98" s="107">
        <f>'1.2 - Zastávka č.1 - směr...'!J36</f>
        <v>0</v>
      </c>
      <c r="AX98" s="107">
        <f>'1.2 - Zastávka č.1 - směr...'!J37</f>
        <v>0</v>
      </c>
      <c r="AY98" s="107">
        <f>'1.2 - Zastávka č.1 - směr...'!J38</f>
        <v>0</v>
      </c>
      <c r="AZ98" s="107">
        <f>'1.2 - Zastávka č.1 - směr...'!F35</f>
        <v>0</v>
      </c>
      <c r="BA98" s="107">
        <f>'1.2 - Zastávka č.1 - směr...'!F36</f>
        <v>0</v>
      </c>
      <c r="BB98" s="107">
        <f>'1.2 - Zastávka č.1 - směr...'!F37</f>
        <v>0</v>
      </c>
      <c r="BC98" s="107">
        <f>'1.2 - Zastávka č.1 - směr...'!F38</f>
        <v>0</v>
      </c>
      <c r="BD98" s="109">
        <f>'1.2 - Zastávka č.1 - směr...'!F39</f>
        <v>0</v>
      </c>
      <c r="BT98" s="110" t="s">
        <v>89</v>
      </c>
      <c r="BV98" s="110" t="s">
        <v>82</v>
      </c>
      <c r="BW98" s="110" t="s">
        <v>98</v>
      </c>
      <c r="BX98" s="110" t="s">
        <v>91</v>
      </c>
      <c r="CL98" s="110" t="s">
        <v>1</v>
      </c>
    </row>
    <row r="99" spans="2:91" s="7" customFormat="1" ht="16.5" customHeight="1">
      <c r="B99" s="94"/>
      <c r="C99" s="95"/>
      <c r="D99" s="277" t="s">
        <v>89</v>
      </c>
      <c r="E99" s="277"/>
      <c r="F99" s="277"/>
      <c r="G99" s="277"/>
      <c r="H99" s="277"/>
      <c r="I99" s="96"/>
      <c r="J99" s="277" t="s">
        <v>99</v>
      </c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305">
        <f>ROUND(SUM(AG100:AG101),2)</f>
        <v>0</v>
      </c>
      <c r="AH99" s="306"/>
      <c r="AI99" s="306"/>
      <c r="AJ99" s="306"/>
      <c r="AK99" s="306"/>
      <c r="AL99" s="306"/>
      <c r="AM99" s="306"/>
      <c r="AN99" s="308">
        <f t="shared" si="0"/>
        <v>0</v>
      </c>
      <c r="AO99" s="306"/>
      <c r="AP99" s="306"/>
      <c r="AQ99" s="97" t="s">
        <v>86</v>
      </c>
      <c r="AR99" s="98"/>
      <c r="AS99" s="99">
        <f>ROUND(SUM(AS100:AS101),2)</f>
        <v>0</v>
      </c>
      <c r="AT99" s="100">
        <f t="shared" si="1"/>
        <v>0</v>
      </c>
      <c r="AU99" s="101">
        <f>ROUND(SUM(AU100:AU101),5)</f>
        <v>0</v>
      </c>
      <c r="AV99" s="100">
        <f>ROUND(AZ99*L29,2)</f>
        <v>0</v>
      </c>
      <c r="AW99" s="100">
        <f>ROUND(BA99*L30,2)</f>
        <v>0</v>
      </c>
      <c r="AX99" s="100">
        <f>ROUND(BB99*L29,2)</f>
        <v>0</v>
      </c>
      <c r="AY99" s="100">
        <f>ROUND(BC99*L30,2)</f>
        <v>0</v>
      </c>
      <c r="AZ99" s="100">
        <f>ROUND(SUM(AZ100:AZ101),2)</f>
        <v>0</v>
      </c>
      <c r="BA99" s="100">
        <f>ROUND(SUM(BA100:BA101),2)</f>
        <v>0</v>
      </c>
      <c r="BB99" s="100">
        <f>ROUND(SUM(BB100:BB101),2)</f>
        <v>0</v>
      </c>
      <c r="BC99" s="100">
        <f>ROUND(SUM(BC100:BC101),2)</f>
        <v>0</v>
      </c>
      <c r="BD99" s="102">
        <f>ROUND(SUM(BD100:BD101),2)</f>
        <v>0</v>
      </c>
      <c r="BS99" s="103" t="s">
        <v>79</v>
      </c>
      <c r="BT99" s="103" t="s">
        <v>87</v>
      </c>
      <c r="BU99" s="103" t="s">
        <v>81</v>
      </c>
      <c r="BV99" s="103" t="s">
        <v>82</v>
      </c>
      <c r="BW99" s="103" t="s">
        <v>100</v>
      </c>
      <c r="BX99" s="103" t="s">
        <v>5</v>
      </c>
      <c r="CL99" s="103" t="s">
        <v>1</v>
      </c>
      <c r="CM99" s="103" t="s">
        <v>89</v>
      </c>
    </row>
    <row r="100" spans="1:90" s="4" customFormat="1" ht="16.5" customHeight="1">
      <c r="A100" s="93" t="s">
        <v>84</v>
      </c>
      <c r="B100" s="58"/>
      <c r="C100" s="104"/>
      <c r="D100" s="104"/>
      <c r="E100" s="278" t="s">
        <v>101</v>
      </c>
      <c r="F100" s="278"/>
      <c r="G100" s="278"/>
      <c r="H100" s="278"/>
      <c r="I100" s="278"/>
      <c r="J100" s="104"/>
      <c r="K100" s="278" t="s">
        <v>102</v>
      </c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303">
        <f>'2.1 - Zastávka č.2 - směr...'!J32</f>
        <v>0</v>
      </c>
      <c r="AH100" s="304"/>
      <c r="AI100" s="304"/>
      <c r="AJ100" s="304"/>
      <c r="AK100" s="304"/>
      <c r="AL100" s="304"/>
      <c r="AM100" s="304"/>
      <c r="AN100" s="303">
        <f t="shared" si="0"/>
        <v>0</v>
      </c>
      <c r="AO100" s="304"/>
      <c r="AP100" s="304"/>
      <c r="AQ100" s="105" t="s">
        <v>94</v>
      </c>
      <c r="AR100" s="60"/>
      <c r="AS100" s="106">
        <v>0</v>
      </c>
      <c r="AT100" s="107">
        <f t="shared" si="1"/>
        <v>0</v>
      </c>
      <c r="AU100" s="108">
        <f>'2.1 - Zastávka č.2 - směr...'!P126</f>
        <v>0</v>
      </c>
      <c r="AV100" s="107">
        <f>'2.1 - Zastávka č.2 - směr...'!J35</f>
        <v>0</v>
      </c>
      <c r="AW100" s="107">
        <f>'2.1 - Zastávka č.2 - směr...'!J36</f>
        <v>0</v>
      </c>
      <c r="AX100" s="107">
        <f>'2.1 - Zastávka č.2 - směr...'!J37</f>
        <v>0</v>
      </c>
      <c r="AY100" s="107">
        <f>'2.1 - Zastávka č.2 - směr...'!J38</f>
        <v>0</v>
      </c>
      <c r="AZ100" s="107">
        <f>'2.1 - Zastávka č.2 - směr...'!F35</f>
        <v>0</v>
      </c>
      <c r="BA100" s="107">
        <f>'2.1 - Zastávka č.2 - směr...'!F36</f>
        <v>0</v>
      </c>
      <c r="BB100" s="107">
        <f>'2.1 - Zastávka č.2 - směr...'!F37</f>
        <v>0</v>
      </c>
      <c r="BC100" s="107">
        <f>'2.1 - Zastávka č.2 - směr...'!F38</f>
        <v>0</v>
      </c>
      <c r="BD100" s="109">
        <f>'2.1 - Zastávka č.2 - směr...'!F39</f>
        <v>0</v>
      </c>
      <c r="BT100" s="110" t="s">
        <v>89</v>
      </c>
      <c r="BV100" s="110" t="s">
        <v>82</v>
      </c>
      <c r="BW100" s="110" t="s">
        <v>103</v>
      </c>
      <c r="BX100" s="110" t="s">
        <v>100</v>
      </c>
      <c r="CL100" s="110" t="s">
        <v>1</v>
      </c>
    </row>
    <row r="101" spans="1:90" s="4" customFormat="1" ht="16.5" customHeight="1">
      <c r="A101" s="93" t="s">
        <v>84</v>
      </c>
      <c r="B101" s="58"/>
      <c r="C101" s="104"/>
      <c r="D101" s="104"/>
      <c r="E101" s="278" t="s">
        <v>104</v>
      </c>
      <c r="F101" s="278"/>
      <c r="G101" s="278"/>
      <c r="H101" s="278"/>
      <c r="I101" s="278"/>
      <c r="J101" s="104"/>
      <c r="K101" s="278" t="s">
        <v>105</v>
      </c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303">
        <f>'2.2 - Zastávka č.2 - směr...'!J32</f>
        <v>0</v>
      </c>
      <c r="AH101" s="304"/>
      <c r="AI101" s="304"/>
      <c r="AJ101" s="304"/>
      <c r="AK101" s="304"/>
      <c r="AL101" s="304"/>
      <c r="AM101" s="304"/>
      <c r="AN101" s="303">
        <f t="shared" si="0"/>
        <v>0</v>
      </c>
      <c r="AO101" s="304"/>
      <c r="AP101" s="304"/>
      <c r="AQ101" s="105" t="s">
        <v>94</v>
      </c>
      <c r="AR101" s="60"/>
      <c r="AS101" s="106">
        <v>0</v>
      </c>
      <c r="AT101" s="107">
        <f t="shared" si="1"/>
        <v>0</v>
      </c>
      <c r="AU101" s="108">
        <f>'2.2 - Zastávka č.2 - směr...'!P126</f>
        <v>0</v>
      </c>
      <c r="AV101" s="107">
        <f>'2.2 - Zastávka č.2 - směr...'!J35</f>
        <v>0</v>
      </c>
      <c r="AW101" s="107">
        <f>'2.2 - Zastávka č.2 - směr...'!J36</f>
        <v>0</v>
      </c>
      <c r="AX101" s="107">
        <f>'2.2 - Zastávka č.2 - směr...'!J37</f>
        <v>0</v>
      </c>
      <c r="AY101" s="107">
        <f>'2.2 - Zastávka č.2 - směr...'!J38</f>
        <v>0</v>
      </c>
      <c r="AZ101" s="107">
        <f>'2.2 - Zastávka č.2 - směr...'!F35</f>
        <v>0</v>
      </c>
      <c r="BA101" s="107">
        <f>'2.2 - Zastávka č.2 - směr...'!F36</f>
        <v>0</v>
      </c>
      <c r="BB101" s="107">
        <f>'2.2 - Zastávka č.2 - směr...'!F37</f>
        <v>0</v>
      </c>
      <c r="BC101" s="107">
        <f>'2.2 - Zastávka č.2 - směr...'!F38</f>
        <v>0</v>
      </c>
      <c r="BD101" s="109">
        <f>'2.2 - Zastávka č.2 - směr...'!F39</f>
        <v>0</v>
      </c>
      <c r="BT101" s="110" t="s">
        <v>89</v>
      </c>
      <c r="BV101" s="110" t="s">
        <v>82</v>
      </c>
      <c r="BW101" s="110" t="s">
        <v>106</v>
      </c>
      <c r="BX101" s="110" t="s">
        <v>100</v>
      </c>
      <c r="CL101" s="110" t="s">
        <v>1</v>
      </c>
    </row>
    <row r="102" spans="2:91" s="7" customFormat="1" ht="16.5" customHeight="1">
      <c r="B102" s="94"/>
      <c r="C102" s="95"/>
      <c r="D102" s="277" t="s">
        <v>107</v>
      </c>
      <c r="E102" s="277"/>
      <c r="F102" s="277"/>
      <c r="G102" s="277"/>
      <c r="H102" s="277"/>
      <c r="I102" s="96"/>
      <c r="J102" s="277" t="s">
        <v>108</v>
      </c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305">
        <f>ROUND(SUM(AG103:AG104),2)</f>
        <v>0</v>
      </c>
      <c r="AH102" s="306"/>
      <c r="AI102" s="306"/>
      <c r="AJ102" s="306"/>
      <c r="AK102" s="306"/>
      <c r="AL102" s="306"/>
      <c r="AM102" s="306"/>
      <c r="AN102" s="308">
        <f t="shared" si="0"/>
        <v>0</v>
      </c>
      <c r="AO102" s="306"/>
      <c r="AP102" s="306"/>
      <c r="AQ102" s="97" t="s">
        <v>86</v>
      </c>
      <c r="AR102" s="98"/>
      <c r="AS102" s="99">
        <f>ROUND(SUM(AS103:AS104),2)</f>
        <v>0</v>
      </c>
      <c r="AT102" s="100">
        <f t="shared" si="1"/>
        <v>0</v>
      </c>
      <c r="AU102" s="101">
        <f>ROUND(SUM(AU103:AU104),5)</f>
        <v>0</v>
      </c>
      <c r="AV102" s="100">
        <f>ROUND(AZ102*L29,2)</f>
        <v>0</v>
      </c>
      <c r="AW102" s="100">
        <f>ROUND(BA102*L30,2)</f>
        <v>0</v>
      </c>
      <c r="AX102" s="100">
        <f>ROUND(BB102*L29,2)</f>
        <v>0</v>
      </c>
      <c r="AY102" s="100">
        <f>ROUND(BC102*L30,2)</f>
        <v>0</v>
      </c>
      <c r="AZ102" s="100">
        <f>ROUND(SUM(AZ103:AZ104),2)</f>
        <v>0</v>
      </c>
      <c r="BA102" s="100">
        <f>ROUND(SUM(BA103:BA104),2)</f>
        <v>0</v>
      </c>
      <c r="BB102" s="100">
        <f>ROUND(SUM(BB103:BB104),2)</f>
        <v>0</v>
      </c>
      <c r="BC102" s="100">
        <f>ROUND(SUM(BC103:BC104),2)</f>
        <v>0</v>
      </c>
      <c r="BD102" s="102">
        <f>ROUND(SUM(BD103:BD104),2)</f>
        <v>0</v>
      </c>
      <c r="BS102" s="103" t="s">
        <v>79</v>
      </c>
      <c r="BT102" s="103" t="s">
        <v>87</v>
      </c>
      <c r="BU102" s="103" t="s">
        <v>81</v>
      </c>
      <c r="BV102" s="103" t="s">
        <v>82</v>
      </c>
      <c r="BW102" s="103" t="s">
        <v>109</v>
      </c>
      <c r="BX102" s="103" t="s">
        <v>5</v>
      </c>
      <c r="CL102" s="103" t="s">
        <v>1</v>
      </c>
      <c r="CM102" s="103" t="s">
        <v>89</v>
      </c>
    </row>
    <row r="103" spans="1:90" s="4" customFormat="1" ht="16.5" customHeight="1">
      <c r="A103" s="93" t="s">
        <v>84</v>
      </c>
      <c r="B103" s="58"/>
      <c r="C103" s="104"/>
      <c r="D103" s="104"/>
      <c r="E103" s="278" t="s">
        <v>110</v>
      </c>
      <c r="F103" s="278"/>
      <c r="G103" s="278"/>
      <c r="H103" s="278"/>
      <c r="I103" s="278"/>
      <c r="J103" s="104"/>
      <c r="K103" s="278" t="s">
        <v>111</v>
      </c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303">
        <f>'3.1 - Zastávka č.3 - směr...'!J32</f>
        <v>0</v>
      </c>
      <c r="AH103" s="304"/>
      <c r="AI103" s="304"/>
      <c r="AJ103" s="304"/>
      <c r="AK103" s="304"/>
      <c r="AL103" s="304"/>
      <c r="AM103" s="304"/>
      <c r="AN103" s="303">
        <f t="shared" si="0"/>
        <v>0</v>
      </c>
      <c r="AO103" s="304"/>
      <c r="AP103" s="304"/>
      <c r="AQ103" s="105" t="s">
        <v>94</v>
      </c>
      <c r="AR103" s="60"/>
      <c r="AS103" s="106">
        <v>0</v>
      </c>
      <c r="AT103" s="107">
        <f t="shared" si="1"/>
        <v>0</v>
      </c>
      <c r="AU103" s="108">
        <f>'3.1 - Zastávka č.3 - směr...'!P126</f>
        <v>0</v>
      </c>
      <c r="AV103" s="107">
        <f>'3.1 - Zastávka č.3 - směr...'!J35</f>
        <v>0</v>
      </c>
      <c r="AW103" s="107">
        <f>'3.1 - Zastávka č.3 - směr...'!J36</f>
        <v>0</v>
      </c>
      <c r="AX103" s="107">
        <f>'3.1 - Zastávka č.3 - směr...'!J37</f>
        <v>0</v>
      </c>
      <c r="AY103" s="107">
        <f>'3.1 - Zastávka č.3 - směr...'!J38</f>
        <v>0</v>
      </c>
      <c r="AZ103" s="107">
        <f>'3.1 - Zastávka č.3 - směr...'!F35</f>
        <v>0</v>
      </c>
      <c r="BA103" s="107">
        <f>'3.1 - Zastávka č.3 - směr...'!F36</f>
        <v>0</v>
      </c>
      <c r="BB103" s="107">
        <f>'3.1 - Zastávka č.3 - směr...'!F37</f>
        <v>0</v>
      </c>
      <c r="BC103" s="107">
        <f>'3.1 - Zastávka č.3 - směr...'!F38</f>
        <v>0</v>
      </c>
      <c r="BD103" s="109">
        <f>'3.1 - Zastávka č.3 - směr...'!F39</f>
        <v>0</v>
      </c>
      <c r="BT103" s="110" t="s">
        <v>89</v>
      </c>
      <c r="BV103" s="110" t="s">
        <v>82</v>
      </c>
      <c r="BW103" s="110" t="s">
        <v>112</v>
      </c>
      <c r="BX103" s="110" t="s">
        <v>109</v>
      </c>
      <c r="CL103" s="110" t="s">
        <v>1</v>
      </c>
    </row>
    <row r="104" spans="1:90" s="4" customFormat="1" ht="16.5" customHeight="1">
      <c r="A104" s="93" t="s">
        <v>84</v>
      </c>
      <c r="B104" s="58"/>
      <c r="C104" s="104"/>
      <c r="D104" s="104"/>
      <c r="E104" s="278" t="s">
        <v>113</v>
      </c>
      <c r="F104" s="278"/>
      <c r="G104" s="278"/>
      <c r="H104" s="278"/>
      <c r="I104" s="278"/>
      <c r="J104" s="104"/>
      <c r="K104" s="278" t="s">
        <v>114</v>
      </c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303">
        <f>'3.2 - Zastávka č.3 - směr...'!J32</f>
        <v>0</v>
      </c>
      <c r="AH104" s="304"/>
      <c r="AI104" s="304"/>
      <c r="AJ104" s="304"/>
      <c r="AK104" s="304"/>
      <c r="AL104" s="304"/>
      <c r="AM104" s="304"/>
      <c r="AN104" s="303">
        <f t="shared" si="0"/>
        <v>0</v>
      </c>
      <c r="AO104" s="304"/>
      <c r="AP104" s="304"/>
      <c r="AQ104" s="105" t="s">
        <v>94</v>
      </c>
      <c r="AR104" s="60"/>
      <c r="AS104" s="111">
        <v>0</v>
      </c>
      <c r="AT104" s="112">
        <f t="shared" si="1"/>
        <v>0</v>
      </c>
      <c r="AU104" s="113">
        <f>'3.2 - Zastávka č.3 - směr...'!P126</f>
        <v>0</v>
      </c>
      <c r="AV104" s="112">
        <f>'3.2 - Zastávka č.3 - směr...'!J35</f>
        <v>0</v>
      </c>
      <c r="AW104" s="112">
        <f>'3.2 - Zastávka č.3 - směr...'!J36</f>
        <v>0</v>
      </c>
      <c r="AX104" s="112">
        <f>'3.2 - Zastávka č.3 - směr...'!J37</f>
        <v>0</v>
      </c>
      <c r="AY104" s="112">
        <f>'3.2 - Zastávka č.3 - směr...'!J38</f>
        <v>0</v>
      </c>
      <c r="AZ104" s="112">
        <f>'3.2 - Zastávka č.3 - směr...'!F35</f>
        <v>0</v>
      </c>
      <c r="BA104" s="112">
        <f>'3.2 - Zastávka č.3 - směr...'!F36</f>
        <v>0</v>
      </c>
      <c r="BB104" s="112">
        <f>'3.2 - Zastávka č.3 - směr...'!F37</f>
        <v>0</v>
      </c>
      <c r="BC104" s="112">
        <f>'3.2 - Zastávka č.3 - směr...'!F38</f>
        <v>0</v>
      </c>
      <c r="BD104" s="114">
        <f>'3.2 - Zastávka č.3 - směr...'!F39</f>
        <v>0</v>
      </c>
      <c r="BT104" s="110" t="s">
        <v>89</v>
      </c>
      <c r="BV104" s="110" t="s">
        <v>82</v>
      </c>
      <c r="BW104" s="110" t="s">
        <v>115</v>
      </c>
      <c r="BX104" s="110" t="s">
        <v>109</v>
      </c>
      <c r="CL104" s="110" t="s">
        <v>1</v>
      </c>
    </row>
    <row r="105" spans="1:57" s="2" customFormat="1" ht="30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39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</sheetData>
  <sheetProtection algorithmName="SHA-512" hashValue="+8JLItxGwaqYRzw82S31TyduZ+1vQkglTjX711CMA5kGbCwTbaRXvIc3nOSSkwIcy3PqEShwQctf+Gn43qhHnw==" saltValue="K9S7f9Moim+jz+hBsj58fbAz0/2g6r4MS3Kf4ya2VUhMJaA4mzoEd/9sEVj6VH9lohpa6508dYpVuPo7LkIVzg==" spinCount="100000" sheet="1" objects="1" scenarios="1" formatColumns="0" formatRows="0"/>
  <mergeCells count="78">
    <mergeCell ref="AS89:AT91"/>
    <mergeCell ref="AN94:AP94"/>
    <mergeCell ref="AN104:AP104"/>
    <mergeCell ref="AN103:AP103"/>
    <mergeCell ref="AN102:AP102"/>
    <mergeCell ref="AN92:AP92"/>
    <mergeCell ref="AN101:AP101"/>
    <mergeCell ref="AN96:AP96"/>
    <mergeCell ref="AN100:AP100"/>
    <mergeCell ref="AN95:AP95"/>
    <mergeCell ref="AN98:AP98"/>
    <mergeCell ref="AN99:AP99"/>
    <mergeCell ref="AR2:BE2"/>
    <mergeCell ref="AG104:AM104"/>
    <mergeCell ref="AG103:AM103"/>
    <mergeCell ref="AG102:AM102"/>
    <mergeCell ref="AG101:AM101"/>
    <mergeCell ref="AG100:AM100"/>
    <mergeCell ref="AG92:AM92"/>
    <mergeCell ref="AG97:AM97"/>
    <mergeCell ref="AG99:AM99"/>
    <mergeCell ref="AG96:AM96"/>
    <mergeCell ref="AG98:AM98"/>
    <mergeCell ref="AG95:AM95"/>
    <mergeCell ref="AM87:AN87"/>
    <mergeCell ref="AM89:AP89"/>
    <mergeCell ref="AM90:AP90"/>
    <mergeCell ref="AN97:AP97"/>
    <mergeCell ref="L33:P33"/>
    <mergeCell ref="W33:AE33"/>
    <mergeCell ref="AK33:AO33"/>
    <mergeCell ref="AK35:AO35"/>
    <mergeCell ref="X35:AB35"/>
    <mergeCell ref="L30:P30"/>
    <mergeCell ref="W31:AE31"/>
    <mergeCell ref="L31:P31"/>
    <mergeCell ref="AK31:AO31"/>
    <mergeCell ref="L32:P32"/>
    <mergeCell ref="W32:AE32"/>
    <mergeCell ref="AK32:AO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K103:AF103"/>
    <mergeCell ref="K104:AF104"/>
    <mergeCell ref="K100:AF100"/>
    <mergeCell ref="K98:AF98"/>
    <mergeCell ref="K97:AF97"/>
    <mergeCell ref="I92:AF92"/>
    <mergeCell ref="J99:AF99"/>
    <mergeCell ref="J102:AF102"/>
    <mergeCell ref="J95:AF95"/>
    <mergeCell ref="J96:AF96"/>
    <mergeCell ref="K101:AF101"/>
    <mergeCell ref="E104:I104"/>
    <mergeCell ref="E98:I98"/>
    <mergeCell ref="E100:I100"/>
    <mergeCell ref="E97:I97"/>
    <mergeCell ref="E101:I101"/>
    <mergeCell ref="E103:I103"/>
    <mergeCell ref="C92:G92"/>
    <mergeCell ref="D99:H99"/>
    <mergeCell ref="D102:H102"/>
    <mergeCell ref="D95:H95"/>
    <mergeCell ref="D96:H96"/>
  </mergeCells>
  <hyperlinks>
    <hyperlink ref="A95" location="'0 - Ostatní a vedlejší ná...'!C2" display="/"/>
    <hyperlink ref="A97" location="'1.1 - Zastávka č.1 - směr...'!C2" display="/"/>
    <hyperlink ref="A98" location="'1.2 - Zastávka č.1 - směr...'!C2" display="/"/>
    <hyperlink ref="A100" location="'2.1 - Zastávka č.2 - směr...'!C2" display="/"/>
    <hyperlink ref="A101" location="'2.2 - Zastávka č.2 - směr...'!C2" display="/"/>
    <hyperlink ref="A103" location="'3.1 - Zastávka č.3 - směr...'!C2" display="/"/>
    <hyperlink ref="A104" location="'3.2 - Zastávka č.3 - smě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118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29. 1. 2020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23" t="s">
        <v>28</v>
      </c>
      <c r="J15" s="110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30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32</v>
      </c>
      <c r="E20" s="34"/>
      <c r="F20" s="34"/>
      <c r="G20" s="34"/>
      <c r="H20" s="34"/>
      <c r="I20" s="123" t="s">
        <v>25</v>
      </c>
      <c r="J20" s="110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23" t="s">
        <v>28</v>
      </c>
      <c r="J21" s="110" t="s">
        <v>36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37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28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39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40</v>
      </c>
      <c r="E30" s="34"/>
      <c r="F30" s="34"/>
      <c r="G30" s="34"/>
      <c r="H30" s="34"/>
      <c r="I30" s="122"/>
      <c r="J30" s="13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42</v>
      </c>
      <c r="G32" s="34"/>
      <c r="H32" s="34"/>
      <c r="I32" s="134" t="s">
        <v>41</v>
      </c>
      <c r="J32" s="133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44</v>
      </c>
      <c r="E33" s="121" t="s">
        <v>45</v>
      </c>
      <c r="F33" s="136">
        <f>ROUND((SUM(BE118:BE144)),2)</f>
        <v>0</v>
      </c>
      <c r="G33" s="34"/>
      <c r="H33" s="34"/>
      <c r="I33" s="137">
        <v>0.21</v>
      </c>
      <c r="J33" s="136">
        <f>ROUND(((SUM(BE118:BE144))*I33),2)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46</v>
      </c>
      <c r="F34" s="136">
        <f>ROUND((SUM(BF118:BF144)),2)</f>
        <v>0</v>
      </c>
      <c r="G34" s="34"/>
      <c r="H34" s="34"/>
      <c r="I34" s="137">
        <v>0.15</v>
      </c>
      <c r="J34" s="136">
        <f>ROUND(((SUM(BF118:BF144))*I34),2)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47</v>
      </c>
      <c r="F35" s="136">
        <f>ROUND((SUM(BG118:BG144)),2)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48</v>
      </c>
      <c r="F36" s="136">
        <f>ROUND((SUM(BH118:BH144)),2)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49</v>
      </c>
      <c r="F37" s="136">
        <f>ROUND((SUM(BI118:BI144)),2)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50</v>
      </c>
      <c r="E39" s="140"/>
      <c r="F39" s="140"/>
      <c r="G39" s="141" t="s">
        <v>51</v>
      </c>
      <c r="H39" s="142" t="s">
        <v>52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0" t="str">
        <f>E9</f>
        <v>0 - Ostatní a vedlejší náklady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Třinec</v>
      </c>
      <c r="G89" s="36"/>
      <c r="H89" s="36"/>
      <c r="I89" s="123" t="s">
        <v>22</v>
      </c>
      <c r="J89" s="66" t="str">
        <f>IF(J12="","",J12)</f>
        <v>29. 1. 2020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Město Třinec</v>
      </c>
      <c r="G91" s="36"/>
      <c r="H91" s="36"/>
      <c r="I91" s="123" t="s">
        <v>32</v>
      </c>
      <c r="J91" s="32" t="str">
        <f>E21</f>
        <v>UDI MORAVA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23" t="s">
        <v>37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120</v>
      </c>
      <c r="D94" s="163"/>
      <c r="E94" s="163"/>
      <c r="F94" s="163"/>
      <c r="G94" s="163"/>
      <c r="H94" s="163"/>
      <c r="I94" s="164"/>
      <c r="J94" s="165" t="s">
        <v>121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122</v>
      </c>
      <c r="D96" s="36"/>
      <c r="E96" s="36"/>
      <c r="F96" s="36"/>
      <c r="G96" s="36"/>
      <c r="H96" s="36"/>
      <c r="I96" s="122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123</v>
      </c>
    </row>
    <row r="97" spans="2:12" s="9" customFormat="1" ht="24.95" customHeight="1">
      <c r="B97" s="167"/>
      <c r="C97" s="168"/>
      <c r="D97" s="169" t="s">
        <v>124</v>
      </c>
      <c r="E97" s="170"/>
      <c r="F97" s="170"/>
      <c r="G97" s="170"/>
      <c r="H97" s="170"/>
      <c r="I97" s="171"/>
      <c r="J97" s="172">
        <f>J119</f>
        <v>0</v>
      </c>
      <c r="K97" s="168"/>
      <c r="L97" s="173"/>
    </row>
    <row r="98" spans="2:12" s="9" customFormat="1" ht="24.95" customHeight="1">
      <c r="B98" s="167"/>
      <c r="C98" s="168"/>
      <c r="D98" s="169" t="s">
        <v>125</v>
      </c>
      <c r="E98" s="170"/>
      <c r="F98" s="170"/>
      <c r="G98" s="170"/>
      <c r="H98" s="170"/>
      <c r="I98" s="171"/>
      <c r="J98" s="172">
        <f>J140</f>
        <v>0</v>
      </c>
      <c r="K98" s="168"/>
      <c r="L98" s="173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126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27" t="str">
        <f>E7</f>
        <v>Dostavba nástupišť 4 zastávek na území města Třinec</v>
      </c>
      <c r="F108" s="328"/>
      <c r="G108" s="328"/>
      <c r="H108" s="328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117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0" t="str">
        <f>E9</f>
        <v>0 - Ostatní a vedlejší náklady</v>
      </c>
      <c r="F110" s="329"/>
      <c r="G110" s="329"/>
      <c r="H110" s="329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Třinec</v>
      </c>
      <c r="G112" s="36"/>
      <c r="H112" s="36"/>
      <c r="I112" s="123" t="s">
        <v>22</v>
      </c>
      <c r="J112" s="66" t="str">
        <f>IF(J12="","",J12)</f>
        <v>29. 1. 2020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24</v>
      </c>
      <c r="D114" s="36"/>
      <c r="E114" s="36"/>
      <c r="F114" s="27" t="str">
        <f>E15</f>
        <v>Město Třinec</v>
      </c>
      <c r="G114" s="36"/>
      <c r="H114" s="36"/>
      <c r="I114" s="123" t="s">
        <v>32</v>
      </c>
      <c r="J114" s="32" t="str">
        <f>E21</f>
        <v>UDI MORAVA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30</v>
      </c>
      <c r="D115" s="36"/>
      <c r="E115" s="36"/>
      <c r="F115" s="27" t="str">
        <f>IF(E18="","",E18)</f>
        <v>Vyplň údaj</v>
      </c>
      <c r="G115" s="36"/>
      <c r="H115" s="36"/>
      <c r="I115" s="123" t="s">
        <v>37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0" customFormat="1" ht="29.25" customHeight="1">
      <c r="A117" s="174"/>
      <c r="B117" s="175"/>
      <c r="C117" s="176" t="s">
        <v>127</v>
      </c>
      <c r="D117" s="177" t="s">
        <v>65</v>
      </c>
      <c r="E117" s="177" t="s">
        <v>61</v>
      </c>
      <c r="F117" s="177" t="s">
        <v>62</v>
      </c>
      <c r="G117" s="177" t="s">
        <v>128</v>
      </c>
      <c r="H117" s="177" t="s">
        <v>129</v>
      </c>
      <c r="I117" s="178" t="s">
        <v>130</v>
      </c>
      <c r="J117" s="177" t="s">
        <v>121</v>
      </c>
      <c r="K117" s="179" t="s">
        <v>131</v>
      </c>
      <c r="L117" s="180"/>
      <c r="M117" s="75" t="s">
        <v>1</v>
      </c>
      <c r="N117" s="76" t="s">
        <v>44</v>
      </c>
      <c r="O117" s="76" t="s">
        <v>132</v>
      </c>
      <c r="P117" s="76" t="s">
        <v>133</v>
      </c>
      <c r="Q117" s="76" t="s">
        <v>134</v>
      </c>
      <c r="R117" s="76" t="s">
        <v>135</v>
      </c>
      <c r="S117" s="76" t="s">
        <v>136</v>
      </c>
      <c r="T117" s="77" t="s">
        <v>137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22.9" customHeight="1">
      <c r="A118" s="34"/>
      <c r="B118" s="35"/>
      <c r="C118" s="82" t="s">
        <v>138</v>
      </c>
      <c r="D118" s="36"/>
      <c r="E118" s="36"/>
      <c r="F118" s="36"/>
      <c r="G118" s="36"/>
      <c r="H118" s="36"/>
      <c r="I118" s="122"/>
      <c r="J118" s="181">
        <f>BK118</f>
        <v>0</v>
      </c>
      <c r="K118" s="36"/>
      <c r="L118" s="39"/>
      <c r="M118" s="78"/>
      <c r="N118" s="182"/>
      <c r="O118" s="79"/>
      <c r="P118" s="183">
        <f>P119+P140</f>
        <v>0</v>
      </c>
      <c r="Q118" s="79"/>
      <c r="R118" s="183">
        <f>R119+R140</f>
        <v>0</v>
      </c>
      <c r="S118" s="79"/>
      <c r="T118" s="184">
        <f>T119+T140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79</v>
      </c>
      <c r="AU118" s="17" t="s">
        <v>123</v>
      </c>
      <c r="BK118" s="185">
        <f>BK119+BK140</f>
        <v>0</v>
      </c>
    </row>
    <row r="119" spans="2:63" s="11" customFormat="1" ht="25.9" customHeight="1">
      <c r="B119" s="186"/>
      <c r="C119" s="187"/>
      <c r="D119" s="188" t="s">
        <v>79</v>
      </c>
      <c r="E119" s="189" t="s">
        <v>139</v>
      </c>
      <c r="F119" s="189" t="s">
        <v>140</v>
      </c>
      <c r="G119" s="187"/>
      <c r="H119" s="187"/>
      <c r="I119" s="190"/>
      <c r="J119" s="191">
        <f>BK119</f>
        <v>0</v>
      </c>
      <c r="K119" s="187"/>
      <c r="L119" s="192"/>
      <c r="M119" s="193"/>
      <c r="N119" s="194"/>
      <c r="O119" s="194"/>
      <c r="P119" s="195">
        <f>SUM(P120:P139)</f>
        <v>0</v>
      </c>
      <c r="Q119" s="194"/>
      <c r="R119" s="195">
        <f>SUM(R120:R139)</f>
        <v>0</v>
      </c>
      <c r="S119" s="194"/>
      <c r="T119" s="196">
        <f>SUM(T120:T139)</f>
        <v>0</v>
      </c>
      <c r="AR119" s="197" t="s">
        <v>141</v>
      </c>
      <c r="AT119" s="198" t="s">
        <v>79</v>
      </c>
      <c r="AU119" s="198" t="s">
        <v>80</v>
      </c>
      <c r="AY119" s="197" t="s">
        <v>142</v>
      </c>
      <c r="BK119" s="199">
        <f>SUM(BK120:BK139)</f>
        <v>0</v>
      </c>
    </row>
    <row r="120" spans="1:65" s="2" customFormat="1" ht="16.5" customHeight="1">
      <c r="A120" s="34"/>
      <c r="B120" s="35"/>
      <c r="C120" s="200" t="s">
        <v>87</v>
      </c>
      <c r="D120" s="200" t="s">
        <v>143</v>
      </c>
      <c r="E120" s="201" t="s">
        <v>144</v>
      </c>
      <c r="F120" s="202" t="s">
        <v>145</v>
      </c>
      <c r="G120" s="203" t="s">
        <v>146</v>
      </c>
      <c r="H120" s="204">
        <v>1</v>
      </c>
      <c r="I120" s="205"/>
      <c r="J120" s="206">
        <f>ROUND(I120*H120,2)</f>
        <v>0</v>
      </c>
      <c r="K120" s="202" t="s">
        <v>147</v>
      </c>
      <c r="L120" s="39"/>
      <c r="M120" s="207" t="s">
        <v>1</v>
      </c>
      <c r="N120" s="208" t="s">
        <v>45</v>
      </c>
      <c r="O120" s="71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1" t="s">
        <v>148</v>
      </c>
      <c r="AT120" s="211" t="s">
        <v>143</v>
      </c>
      <c r="AU120" s="211" t="s">
        <v>87</v>
      </c>
      <c r="AY120" s="17" t="s">
        <v>142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87</v>
      </c>
      <c r="BK120" s="212">
        <f>ROUND(I120*H120,2)</f>
        <v>0</v>
      </c>
      <c r="BL120" s="17" t="s">
        <v>148</v>
      </c>
      <c r="BM120" s="211" t="s">
        <v>149</v>
      </c>
    </row>
    <row r="121" spans="1:47" s="2" customFormat="1" ht="19.5">
      <c r="A121" s="34"/>
      <c r="B121" s="35"/>
      <c r="C121" s="36"/>
      <c r="D121" s="213" t="s">
        <v>150</v>
      </c>
      <c r="E121" s="36"/>
      <c r="F121" s="214" t="s">
        <v>151</v>
      </c>
      <c r="G121" s="36"/>
      <c r="H121" s="36"/>
      <c r="I121" s="122"/>
      <c r="J121" s="36"/>
      <c r="K121" s="36"/>
      <c r="L121" s="39"/>
      <c r="M121" s="215"/>
      <c r="N121" s="216"/>
      <c r="O121" s="71"/>
      <c r="P121" s="71"/>
      <c r="Q121" s="71"/>
      <c r="R121" s="71"/>
      <c r="S121" s="71"/>
      <c r="T121" s="72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150</v>
      </c>
      <c r="AU121" s="17" t="s">
        <v>87</v>
      </c>
    </row>
    <row r="122" spans="1:65" s="2" customFormat="1" ht="16.5" customHeight="1">
      <c r="A122" s="34"/>
      <c r="B122" s="35"/>
      <c r="C122" s="200" t="s">
        <v>89</v>
      </c>
      <c r="D122" s="200" t="s">
        <v>143</v>
      </c>
      <c r="E122" s="201" t="s">
        <v>152</v>
      </c>
      <c r="F122" s="202" t="s">
        <v>153</v>
      </c>
      <c r="G122" s="203" t="s">
        <v>146</v>
      </c>
      <c r="H122" s="204">
        <v>1</v>
      </c>
      <c r="I122" s="205"/>
      <c r="J122" s="206">
        <f>ROUND(I122*H122,2)</f>
        <v>0</v>
      </c>
      <c r="K122" s="202" t="s">
        <v>147</v>
      </c>
      <c r="L122" s="39"/>
      <c r="M122" s="207" t="s">
        <v>1</v>
      </c>
      <c r="N122" s="208" t="s">
        <v>45</v>
      </c>
      <c r="O122" s="71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1" t="s">
        <v>148</v>
      </c>
      <c r="AT122" s="211" t="s">
        <v>143</v>
      </c>
      <c r="AU122" s="211" t="s">
        <v>87</v>
      </c>
      <c r="AY122" s="17" t="s">
        <v>142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87</v>
      </c>
      <c r="BK122" s="212">
        <f>ROUND(I122*H122,2)</f>
        <v>0</v>
      </c>
      <c r="BL122" s="17" t="s">
        <v>148</v>
      </c>
      <c r="BM122" s="211" t="s">
        <v>154</v>
      </c>
    </row>
    <row r="123" spans="1:65" s="2" customFormat="1" ht="16.5" customHeight="1">
      <c r="A123" s="34"/>
      <c r="B123" s="35"/>
      <c r="C123" s="200" t="s">
        <v>107</v>
      </c>
      <c r="D123" s="200" t="s">
        <v>143</v>
      </c>
      <c r="E123" s="201" t="s">
        <v>155</v>
      </c>
      <c r="F123" s="202" t="s">
        <v>156</v>
      </c>
      <c r="G123" s="203" t="s">
        <v>146</v>
      </c>
      <c r="H123" s="204">
        <v>1</v>
      </c>
      <c r="I123" s="205"/>
      <c r="J123" s="206">
        <f>ROUND(I123*H123,2)</f>
        <v>0</v>
      </c>
      <c r="K123" s="202" t="s">
        <v>147</v>
      </c>
      <c r="L123" s="39"/>
      <c r="M123" s="207" t="s">
        <v>1</v>
      </c>
      <c r="N123" s="208" t="s">
        <v>45</v>
      </c>
      <c r="O123" s="71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1" t="s">
        <v>148</v>
      </c>
      <c r="AT123" s="211" t="s">
        <v>143</v>
      </c>
      <c r="AU123" s="211" t="s">
        <v>87</v>
      </c>
      <c r="AY123" s="17" t="s">
        <v>142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87</v>
      </c>
      <c r="BK123" s="212">
        <f>ROUND(I123*H123,2)</f>
        <v>0</v>
      </c>
      <c r="BL123" s="17" t="s">
        <v>148</v>
      </c>
      <c r="BM123" s="211" t="s">
        <v>157</v>
      </c>
    </row>
    <row r="124" spans="1:47" s="2" customFormat="1" ht="19.5">
      <c r="A124" s="34"/>
      <c r="B124" s="35"/>
      <c r="C124" s="36"/>
      <c r="D124" s="213" t="s">
        <v>150</v>
      </c>
      <c r="E124" s="36"/>
      <c r="F124" s="214" t="s">
        <v>158</v>
      </c>
      <c r="G124" s="36"/>
      <c r="H124" s="36"/>
      <c r="I124" s="122"/>
      <c r="J124" s="36"/>
      <c r="K124" s="36"/>
      <c r="L124" s="39"/>
      <c r="M124" s="215"/>
      <c r="N124" s="216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150</v>
      </c>
      <c r="AU124" s="17" t="s">
        <v>87</v>
      </c>
    </row>
    <row r="125" spans="1:65" s="2" customFormat="1" ht="16.5" customHeight="1">
      <c r="A125" s="34"/>
      <c r="B125" s="35"/>
      <c r="C125" s="200" t="s">
        <v>141</v>
      </c>
      <c r="D125" s="200" t="s">
        <v>143</v>
      </c>
      <c r="E125" s="201" t="s">
        <v>159</v>
      </c>
      <c r="F125" s="202" t="s">
        <v>156</v>
      </c>
      <c r="G125" s="203" t="s">
        <v>146</v>
      </c>
      <c r="H125" s="204">
        <v>1</v>
      </c>
      <c r="I125" s="205"/>
      <c r="J125" s="206">
        <f>ROUND(I125*H125,2)</f>
        <v>0</v>
      </c>
      <c r="K125" s="202" t="s">
        <v>147</v>
      </c>
      <c r="L125" s="39"/>
      <c r="M125" s="207" t="s">
        <v>1</v>
      </c>
      <c r="N125" s="208" t="s">
        <v>45</v>
      </c>
      <c r="O125" s="71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1" t="s">
        <v>148</v>
      </c>
      <c r="AT125" s="211" t="s">
        <v>143</v>
      </c>
      <c r="AU125" s="211" t="s">
        <v>87</v>
      </c>
      <c r="AY125" s="17" t="s">
        <v>142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87</v>
      </c>
      <c r="BK125" s="212">
        <f>ROUND(I125*H125,2)</f>
        <v>0</v>
      </c>
      <c r="BL125" s="17" t="s">
        <v>148</v>
      </c>
      <c r="BM125" s="211" t="s">
        <v>160</v>
      </c>
    </row>
    <row r="126" spans="1:47" s="2" customFormat="1" ht="19.5">
      <c r="A126" s="34"/>
      <c r="B126" s="35"/>
      <c r="C126" s="36"/>
      <c r="D126" s="213" t="s">
        <v>150</v>
      </c>
      <c r="E126" s="36"/>
      <c r="F126" s="214" t="s">
        <v>161</v>
      </c>
      <c r="G126" s="36"/>
      <c r="H126" s="36"/>
      <c r="I126" s="122"/>
      <c r="J126" s="36"/>
      <c r="K126" s="36"/>
      <c r="L126" s="39"/>
      <c r="M126" s="215"/>
      <c r="N126" s="216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150</v>
      </c>
      <c r="AU126" s="17" t="s">
        <v>87</v>
      </c>
    </row>
    <row r="127" spans="1:65" s="2" customFormat="1" ht="16.5" customHeight="1">
      <c r="A127" s="34"/>
      <c r="B127" s="35"/>
      <c r="C127" s="200" t="s">
        <v>162</v>
      </c>
      <c r="D127" s="200" t="s">
        <v>143</v>
      </c>
      <c r="E127" s="201" t="s">
        <v>163</v>
      </c>
      <c r="F127" s="202" t="s">
        <v>164</v>
      </c>
      <c r="G127" s="203" t="s">
        <v>146</v>
      </c>
      <c r="H127" s="204">
        <v>1</v>
      </c>
      <c r="I127" s="205"/>
      <c r="J127" s="206">
        <f>ROUND(I127*H127,2)</f>
        <v>0</v>
      </c>
      <c r="K127" s="202" t="s">
        <v>147</v>
      </c>
      <c r="L127" s="39"/>
      <c r="M127" s="207" t="s">
        <v>1</v>
      </c>
      <c r="N127" s="208" t="s">
        <v>45</v>
      </c>
      <c r="O127" s="71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1" t="s">
        <v>148</v>
      </c>
      <c r="AT127" s="211" t="s">
        <v>143</v>
      </c>
      <c r="AU127" s="211" t="s">
        <v>87</v>
      </c>
      <c r="AY127" s="17" t="s">
        <v>142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7" t="s">
        <v>87</v>
      </c>
      <c r="BK127" s="212">
        <f>ROUND(I127*H127,2)</f>
        <v>0</v>
      </c>
      <c r="BL127" s="17" t="s">
        <v>148</v>
      </c>
      <c r="BM127" s="211" t="s">
        <v>165</v>
      </c>
    </row>
    <row r="128" spans="1:47" s="2" customFormat="1" ht="19.5">
      <c r="A128" s="34"/>
      <c r="B128" s="35"/>
      <c r="C128" s="36"/>
      <c r="D128" s="213" t="s">
        <v>150</v>
      </c>
      <c r="E128" s="36"/>
      <c r="F128" s="214" t="s">
        <v>166</v>
      </c>
      <c r="G128" s="36"/>
      <c r="H128" s="36"/>
      <c r="I128" s="122"/>
      <c r="J128" s="36"/>
      <c r="K128" s="36"/>
      <c r="L128" s="39"/>
      <c r="M128" s="215"/>
      <c r="N128" s="216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150</v>
      </c>
      <c r="AU128" s="17" t="s">
        <v>87</v>
      </c>
    </row>
    <row r="129" spans="1:65" s="2" customFormat="1" ht="16.5" customHeight="1">
      <c r="A129" s="34"/>
      <c r="B129" s="35"/>
      <c r="C129" s="200" t="s">
        <v>167</v>
      </c>
      <c r="D129" s="200" t="s">
        <v>143</v>
      </c>
      <c r="E129" s="201" t="s">
        <v>168</v>
      </c>
      <c r="F129" s="202" t="s">
        <v>169</v>
      </c>
      <c r="G129" s="203" t="s">
        <v>146</v>
      </c>
      <c r="H129" s="204">
        <v>1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148</v>
      </c>
      <c r="AT129" s="211" t="s">
        <v>143</v>
      </c>
      <c r="AU129" s="211" t="s">
        <v>87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148</v>
      </c>
      <c r="BM129" s="211" t="s">
        <v>170</v>
      </c>
    </row>
    <row r="130" spans="1:65" s="2" customFormat="1" ht="16.5" customHeight="1">
      <c r="A130" s="34"/>
      <c r="B130" s="35"/>
      <c r="C130" s="200" t="s">
        <v>171</v>
      </c>
      <c r="D130" s="200" t="s">
        <v>143</v>
      </c>
      <c r="E130" s="201" t="s">
        <v>172</v>
      </c>
      <c r="F130" s="202" t="s">
        <v>173</v>
      </c>
      <c r="G130" s="203" t="s">
        <v>146</v>
      </c>
      <c r="H130" s="204">
        <v>1</v>
      </c>
      <c r="I130" s="205"/>
      <c r="J130" s="206">
        <f>ROUND(I130*H130,2)</f>
        <v>0</v>
      </c>
      <c r="K130" s="202" t="s">
        <v>147</v>
      </c>
      <c r="L130" s="39"/>
      <c r="M130" s="207" t="s">
        <v>1</v>
      </c>
      <c r="N130" s="208" t="s">
        <v>45</v>
      </c>
      <c r="O130" s="71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1" t="s">
        <v>148</v>
      </c>
      <c r="AT130" s="211" t="s">
        <v>143</v>
      </c>
      <c r="AU130" s="211" t="s">
        <v>87</v>
      </c>
      <c r="AY130" s="17" t="s">
        <v>142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87</v>
      </c>
      <c r="BK130" s="212">
        <f>ROUND(I130*H130,2)</f>
        <v>0</v>
      </c>
      <c r="BL130" s="17" t="s">
        <v>148</v>
      </c>
      <c r="BM130" s="211" t="s">
        <v>174</v>
      </c>
    </row>
    <row r="131" spans="1:47" s="2" customFormat="1" ht="48.75">
      <c r="A131" s="34"/>
      <c r="B131" s="35"/>
      <c r="C131" s="36"/>
      <c r="D131" s="213" t="s">
        <v>150</v>
      </c>
      <c r="E131" s="36"/>
      <c r="F131" s="214" t="s">
        <v>175</v>
      </c>
      <c r="G131" s="36"/>
      <c r="H131" s="36"/>
      <c r="I131" s="122"/>
      <c r="J131" s="36"/>
      <c r="K131" s="36"/>
      <c r="L131" s="39"/>
      <c r="M131" s="215"/>
      <c r="N131" s="216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150</v>
      </c>
      <c r="AU131" s="17" t="s">
        <v>87</v>
      </c>
    </row>
    <row r="132" spans="1:65" s="2" customFormat="1" ht="16.5" customHeight="1">
      <c r="A132" s="34"/>
      <c r="B132" s="35"/>
      <c r="C132" s="200" t="s">
        <v>176</v>
      </c>
      <c r="D132" s="200" t="s">
        <v>143</v>
      </c>
      <c r="E132" s="201" t="s">
        <v>177</v>
      </c>
      <c r="F132" s="202" t="s">
        <v>178</v>
      </c>
      <c r="G132" s="203" t="s">
        <v>146</v>
      </c>
      <c r="H132" s="204">
        <v>1</v>
      </c>
      <c r="I132" s="205"/>
      <c r="J132" s="206">
        <f>ROUND(I132*H132,2)</f>
        <v>0</v>
      </c>
      <c r="K132" s="202" t="s">
        <v>147</v>
      </c>
      <c r="L132" s="39"/>
      <c r="M132" s="207" t="s">
        <v>1</v>
      </c>
      <c r="N132" s="208" t="s">
        <v>45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148</v>
      </c>
      <c r="AT132" s="211" t="s">
        <v>143</v>
      </c>
      <c r="AU132" s="211" t="s">
        <v>87</v>
      </c>
      <c r="AY132" s="17" t="s">
        <v>142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87</v>
      </c>
      <c r="BK132" s="212">
        <f>ROUND(I132*H132,2)</f>
        <v>0</v>
      </c>
      <c r="BL132" s="17" t="s">
        <v>148</v>
      </c>
      <c r="BM132" s="211" t="s">
        <v>179</v>
      </c>
    </row>
    <row r="133" spans="1:47" s="2" customFormat="1" ht="39">
      <c r="A133" s="34"/>
      <c r="B133" s="35"/>
      <c r="C133" s="36"/>
      <c r="D133" s="213" t="s">
        <v>150</v>
      </c>
      <c r="E133" s="36"/>
      <c r="F133" s="214" t="s">
        <v>180</v>
      </c>
      <c r="G133" s="36"/>
      <c r="H133" s="36"/>
      <c r="I133" s="122"/>
      <c r="J133" s="36"/>
      <c r="K133" s="36"/>
      <c r="L133" s="39"/>
      <c r="M133" s="215"/>
      <c r="N133" s="216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150</v>
      </c>
      <c r="AU133" s="17" t="s">
        <v>87</v>
      </c>
    </row>
    <row r="134" spans="1:65" s="2" customFormat="1" ht="16.5" customHeight="1">
      <c r="A134" s="34"/>
      <c r="B134" s="35"/>
      <c r="C134" s="200" t="s">
        <v>181</v>
      </c>
      <c r="D134" s="200" t="s">
        <v>143</v>
      </c>
      <c r="E134" s="201" t="s">
        <v>182</v>
      </c>
      <c r="F134" s="202" t="s">
        <v>183</v>
      </c>
      <c r="G134" s="203" t="s">
        <v>146</v>
      </c>
      <c r="H134" s="204">
        <v>1</v>
      </c>
      <c r="I134" s="205"/>
      <c r="J134" s="206">
        <f>ROUND(I134*H134,2)</f>
        <v>0</v>
      </c>
      <c r="K134" s="202" t="s">
        <v>147</v>
      </c>
      <c r="L134" s="39"/>
      <c r="M134" s="207" t="s">
        <v>1</v>
      </c>
      <c r="N134" s="208" t="s">
        <v>45</v>
      </c>
      <c r="O134" s="71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1" t="s">
        <v>148</v>
      </c>
      <c r="AT134" s="211" t="s">
        <v>143</v>
      </c>
      <c r="AU134" s="211" t="s">
        <v>87</v>
      </c>
      <c r="AY134" s="17" t="s">
        <v>142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87</v>
      </c>
      <c r="BK134" s="212">
        <f>ROUND(I134*H134,2)</f>
        <v>0</v>
      </c>
      <c r="BL134" s="17" t="s">
        <v>148</v>
      </c>
      <c r="BM134" s="211" t="s">
        <v>184</v>
      </c>
    </row>
    <row r="135" spans="1:47" s="2" customFormat="1" ht="68.25">
      <c r="A135" s="34"/>
      <c r="B135" s="35"/>
      <c r="C135" s="36"/>
      <c r="D135" s="213" t="s">
        <v>150</v>
      </c>
      <c r="E135" s="36"/>
      <c r="F135" s="214" t="s">
        <v>185</v>
      </c>
      <c r="G135" s="36"/>
      <c r="H135" s="36"/>
      <c r="I135" s="122"/>
      <c r="J135" s="36"/>
      <c r="K135" s="36"/>
      <c r="L135" s="39"/>
      <c r="M135" s="215"/>
      <c r="N135" s="216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150</v>
      </c>
      <c r="AU135" s="17" t="s">
        <v>87</v>
      </c>
    </row>
    <row r="136" spans="1:65" s="2" customFormat="1" ht="16.5" customHeight="1">
      <c r="A136" s="34"/>
      <c r="B136" s="35"/>
      <c r="C136" s="200" t="s">
        <v>186</v>
      </c>
      <c r="D136" s="200" t="s">
        <v>143</v>
      </c>
      <c r="E136" s="201" t="s">
        <v>187</v>
      </c>
      <c r="F136" s="202" t="s">
        <v>188</v>
      </c>
      <c r="G136" s="203" t="s">
        <v>146</v>
      </c>
      <c r="H136" s="204">
        <v>1</v>
      </c>
      <c r="I136" s="205"/>
      <c r="J136" s="206">
        <f>ROUND(I136*H136,2)</f>
        <v>0</v>
      </c>
      <c r="K136" s="202" t="s">
        <v>147</v>
      </c>
      <c r="L136" s="39"/>
      <c r="M136" s="207" t="s">
        <v>1</v>
      </c>
      <c r="N136" s="208" t="s">
        <v>45</v>
      </c>
      <c r="O136" s="71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148</v>
      </c>
      <c r="AT136" s="211" t="s">
        <v>143</v>
      </c>
      <c r="AU136" s="211" t="s">
        <v>87</v>
      </c>
      <c r="AY136" s="17" t="s">
        <v>142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87</v>
      </c>
      <c r="BK136" s="212">
        <f>ROUND(I136*H136,2)</f>
        <v>0</v>
      </c>
      <c r="BL136" s="17" t="s">
        <v>148</v>
      </c>
      <c r="BM136" s="211" t="s">
        <v>189</v>
      </c>
    </row>
    <row r="137" spans="1:47" s="2" customFormat="1" ht="48.75">
      <c r="A137" s="34"/>
      <c r="B137" s="35"/>
      <c r="C137" s="36"/>
      <c r="D137" s="213" t="s">
        <v>150</v>
      </c>
      <c r="E137" s="36"/>
      <c r="F137" s="214" t="s">
        <v>190</v>
      </c>
      <c r="G137" s="36"/>
      <c r="H137" s="36"/>
      <c r="I137" s="122"/>
      <c r="J137" s="36"/>
      <c r="K137" s="36"/>
      <c r="L137" s="39"/>
      <c r="M137" s="215"/>
      <c r="N137" s="216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150</v>
      </c>
      <c r="AU137" s="17" t="s">
        <v>87</v>
      </c>
    </row>
    <row r="138" spans="1:65" s="2" customFormat="1" ht="16.5" customHeight="1">
      <c r="A138" s="34"/>
      <c r="B138" s="35"/>
      <c r="C138" s="200" t="s">
        <v>191</v>
      </c>
      <c r="D138" s="200" t="s">
        <v>143</v>
      </c>
      <c r="E138" s="201" t="s">
        <v>192</v>
      </c>
      <c r="F138" s="202" t="s">
        <v>193</v>
      </c>
      <c r="G138" s="203" t="s">
        <v>146</v>
      </c>
      <c r="H138" s="204">
        <v>1</v>
      </c>
      <c r="I138" s="205"/>
      <c r="J138" s="206">
        <f>ROUND(I138*H138,2)</f>
        <v>0</v>
      </c>
      <c r="K138" s="202" t="s">
        <v>194</v>
      </c>
      <c r="L138" s="39"/>
      <c r="M138" s="207" t="s">
        <v>1</v>
      </c>
      <c r="N138" s="208" t="s">
        <v>45</v>
      </c>
      <c r="O138" s="71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1" t="s">
        <v>148</v>
      </c>
      <c r="AT138" s="211" t="s">
        <v>143</v>
      </c>
      <c r="AU138" s="211" t="s">
        <v>87</v>
      </c>
      <c r="AY138" s="17" t="s">
        <v>142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87</v>
      </c>
      <c r="BK138" s="212">
        <f>ROUND(I138*H138,2)</f>
        <v>0</v>
      </c>
      <c r="BL138" s="17" t="s">
        <v>148</v>
      </c>
      <c r="BM138" s="211" t="s">
        <v>195</v>
      </c>
    </row>
    <row r="139" spans="1:47" s="2" customFormat="1" ht="39">
      <c r="A139" s="34"/>
      <c r="B139" s="35"/>
      <c r="C139" s="36"/>
      <c r="D139" s="213" t="s">
        <v>150</v>
      </c>
      <c r="E139" s="36"/>
      <c r="F139" s="214" t="s">
        <v>196</v>
      </c>
      <c r="G139" s="36"/>
      <c r="H139" s="36"/>
      <c r="I139" s="122"/>
      <c r="J139" s="36"/>
      <c r="K139" s="36"/>
      <c r="L139" s="39"/>
      <c r="M139" s="215"/>
      <c r="N139" s="216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150</v>
      </c>
      <c r="AU139" s="17" t="s">
        <v>87</v>
      </c>
    </row>
    <row r="140" spans="2:63" s="11" customFormat="1" ht="25.9" customHeight="1">
      <c r="B140" s="186"/>
      <c r="C140" s="187"/>
      <c r="D140" s="188" t="s">
        <v>79</v>
      </c>
      <c r="E140" s="189" t="s">
        <v>197</v>
      </c>
      <c r="F140" s="189" t="s">
        <v>198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SUM(P141:P144)</f>
        <v>0</v>
      </c>
      <c r="Q140" s="194"/>
      <c r="R140" s="195">
        <f>SUM(R141:R144)</f>
        <v>0</v>
      </c>
      <c r="S140" s="194"/>
      <c r="T140" s="196">
        <f>SUM(T141:T144)</f>
        <v>0</v>
      </c>
      <c r="AR140" s="197" t="s">
        <v>162</v>
      </c>
      <c r="AT140" s="198" t="s">
        <v>79</v>
      </c>
      <c r="AU140" s="198" t="s">
        <v>80</v>
      </c>
      <c r="AY140" s="197" t="s">
        <v>142</v>
      </c>
      <c r="BK140" s="199">
        <f>SUM(BK141:BK144)</f>
        <v>0</v>
      </c>
    </row>
    <row r="141" spans="1:65" s="2" customFormat="1" ht="21.75" customHeight="1">
      <c r="A141" s="34"/>
      <c r="B141" s="35"/>
      <c r="C141" s="200" t="s">
        <v>199</v>
      </c>
      <c r="D141" s="200" t="s">
        <v>143</v>
      </c>
      <c r="E141" s="201" t="s">
        <v>200</v>
      </c>
      <c r="F141" s="202" t="s">
        <v>201</v>
      </c>
      <c r="G141" s="203" t="s">
        <v>146</v>
      </c>
      <c r="H141" s="204">
        <v>1</v>
      </c>
      <c r="I141" s="205"/>
      <c r="J141" s="206">
        <f>ROUND(I141*H141,2)</f>
        <v>0</v>
      </c>
      <c r="K141" s="202" t="s">
        <v>147</v>
      </c>
      <c r="L141" s="39"/>
      <c r="M141" s="207" t="s">
        <v>1</v>
      </c>
      <c r="N141" s="208" t="s">
        <v>45</v>
      </c>
      <c r="O141" s="71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1" t="s">
        <v>148</v>
      </c>
      <c r="AT141" s="211" t="s">
        <v>143</v>
      </c>
      <c r="AU141" s="211" t="s">
        <v>87</v>
      </c>
      <c r="AY141" s="17" t="s">
        <v>142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87</v>
      </c>
      <c r="BK141" s="212">
        <f>ROUND(I141*H141,2)</f>
        <v>0</v>
      </c>
      <c r="BL141" s="17" t="s">
        <v>148</v>
      </c>
      <c r="BM141" s="211" t="s">
        <v>202</v>
      </c>
    </row>
    <row r="142" spans="1:47" s="2" customFormat="1" ht="29.25">
      <c r="A142" s="34"/>
      <c r="B142" s="35"/>
      <c r="C142" s="36"/>
      <c r="D142" s="213" t="s">
        <v>150</v>
      </c>
      <c r="E142" s="36"/>
      <c r="F142" s="214" t="s">
        <v>203</v>
      </c>
      <c r="G142" s="36"/>
      <c r="H142" s="36"/>
      <c r="I142" s="122"/>
      <c r="J142" s="36"/>
      <c r="K142" s="36"/>
      <c r="L142" s="39"/>
      <c r="M142" s="215"/>
      <c r="N142" s="216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150</v>
      </c>
      <c r="AU142" s="17" t="s">
        <v>87</v>
      </c>
    </row>
    <row r="143" spans="1:65" s="2" customFormat="1" ht="16.5" customHeight="1">
      <c r="A143" s="34"/>
      <c r="B143" s="35"/>
      <c r="C143" s="200" t="s">
        <v>204</v>
      </c>
      <c r="D143" s="200" t="s">
        <v>143</v>
      </c>
      <c r="E143" s="201" t="s">
        <v>205</v>
      </c>
      <c r="F143" s="202" t="s">
        <v>206</v>
      </c>
      <c r="G143" s="203" t="s">
        <v>146</v>
      </c>
      <c r="H143" s="204">
        <v>1</v>
      </c>
      <c r="I143" s="205"/>
      <c r="J143" s="206">
        <f>ROUND(I143*H143,2)</f>
        <v>0</v>
      </c>
      <c r="K143" s="202" t="s">
        <v>147</v>
      </c>
      <c r="L143" s="39"/>
      <c r="M143" s="207" t="s">
        <v>1</v>
      </c>
      <c r="N143" s="208" t="s">
        <v>45</v>
      </c>
      <c r="O143" s="71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1" t="s">
        <v>148</v>
      </c>
      <c r="AT143" s="211" t="s">
        <v>143</v>
      </c>
      <c r="AU143" s="211" t="s">
        <v>87</v>
      </c>
      <c r="AY143" s="17" t="s">
        <v>142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87</v>
      </c>
      <c r="BK143" s="212">
        <f>ROUND(I143*H143,2)</f>
        <v>0</v>
      </c>
      <c r="BL143" s="17" t="s">
        <v>148</v>
      </c>
      <c r="BM143" s="211" t="s">
        <v>207</v>
      </c>
    </row>
    <row r="144" spans="1:47" s="2" customFormat="1" ht="19.5">
      <c r="A144" s="34"/>
      <c r="B144" s="35"/>
      <c r="C144" s="36"/>
      <c r="D144" s="213" t="s">
        <v>150</v>
      </c>
      <c r="E144" s="36"/>
      <c r="F144" s="214" t="s">
        <v>208</v>
      </c>
      <c r="G144" s="36"/>
      <c r="H144" s="36"/>
      <c r="I144" s="122"/>
      <c r="J144" s="36"/>
      <c r="K144" s="36"/>
      <c r="L144" s="39"/>
      <c r="M144" s="217"/>
      <c r="N144" s="218"/>
      <c r="O144" s="219"/>
      <c r="P144" s="219"/>
      <c r="Q144" s="219"/>
      <c r="R144" s="219"/>
      <c r="S144" s="219"/>
      <c r="T144" s="220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150</v>
      </c>
      <c r="AU144" s="17" t="s">
        <v>87</v>
      </c>
    </row>
    <row r="145" spans="1:31" s="2" customFormat="1" ht="6.95" customHeight="1">
      <c r="A145" s="34"/>
      <c r="B145" s="54"/>
      <c r="C145" s="55"/>
      <c r="D145" s="55"/>
      <c r="E145" s="55"/>
      <c r="F145" s="55"/>
      <c r="G145" s="55"/>
      <c r="H145" s="55"/>
      <c r="I145" s="158"/>
      <c r="J145" s="55"/>
      <c r="K145" s="55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dD6OyjidH1ziT8nOvc8NnWigYQibIs1lN6UAHt0h2uEHTuj3kw0oHlw7BiiDSOwjt5ga/Uz7cSIlzIxqPrwX0A==" saltValue="Mnvx7YgoIJcDsBdS1/S9A7uXqtVtTQXnLviTytVjL24kNRlkaupG/zy4a5itU5AMJcgSMkrYhyme8aVoP1VNUw==" spinCount="100000" sheet="1" objects="1" scenarios="1" formatColumns="0" formatRows="0" autoFilter="0"/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209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211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ROUND((SUM(BE126:BE250)),2)</f>
        <v>0</v>
      </c>
      <c r="G35" s="34"/>
      <c r="H35" s="34"/>
      <c r="I35" s="137">
        <v>0.21</v>
      </c>
      <c r="J35" s="136">
        <f>ROUND(((SUM(BE126:BE250))*I35),2)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ROUND((SUM(BF126:BF250)),2)</f>
        <v>0</v>
      </c>
      <c r="G36" s="34"/>
      <c r="H36" s="34"/>
      <c r="I36" s="137">
        <v>0.15</v>
      </c>
      <c r="J36" s="136">
        <f>ROUND(((SUM(BF126:BF250))*I36),2)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ROUND((SUM(BG126:BG250)),2)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ROUND((SUM(BH126:BH250)),2)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ROUND((SUM(BI126:BI250)),2)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209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1.1 - Zastávka č.1 - směr centrum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J128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J166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J186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J238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J249</f>
        <v>0</v>
      </c>
      <c r="K104" s="104"/>
      <c r="L104" s="226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7" t="str">
        <f>E7</f>
        <v>Dostavba nástupišť 4 zastávek na území města Třinec</v>
      </c>
      <c r="F114" s="328"/>
      <c r="G114" s="328"/>
      <c r="H114" s="328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7" t="s">
        <v>209</v>
      </c>
      <c r="F116" s="329"/>
      <c r="G116" s="329"/>
      <c r="H116" s="329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210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0" t="str">
        <f>E11</f>
        <v>1.1 - Zastávka č.1 - směr centrum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Třinec</v>
      </c>
      <c r="G120" s="36"/>
      <c r="H120" s="36"/>
      <c r="I120" s="123" t="s">
        <v>22</v>
      </c>
      <c r="J120" s="66" t="str">
        <f>IF(J14="","",J14)</f>
        <v>29. 1. 2020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>Město Třinec</v>
      </c>
      <c r="G122" s="36"/>
      <c r="H122" s="36"/>
      <c r="I122" s="123" t="s">
        <v>32</v>
      </c>
      <c r="J122" s="32" t="str">
        <f>E23</f>
        <v>UDI MORAVA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123" t="s">
        <v>37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0" customFormat="1" ht="29.25" customHeight="1">
      <c r="A125" s="174"/>
      <c r="B125" s="175"/>
      <c r="C125" s="176" t="s">
        <v>127</v>
      </c>
      <c r="D125" s="177" t="s">
        <v>65</v>
      </c>
      <c r="E125" s="177" t="s">
        <v>61</v>
      </c>
      <c r="F125" s="177" t="s">
        <v>62</v>
      </c>
      <c r="G125" s="177" t="s">
        <v>128</v>
      </c>
      <c r="H125" s="177" t="s">
        <v>129</v>
      </c>
      <c r="I125" s="178" t="s">
        <v>130</v>
      </c>
      <c r="J125" s="177" t="s">
        <v>121</v>
      </c>
      <c r="K125" s="179" t="s">
        <v>131</v>
      </c>
      <c r="L125" s="180"/>
      <c r="M125" s="75" t="s">
        <v>1</v>
      </c>
      <c r="N125" s="76" t="s">
        <v>44</v>
      </c>
      <c r="O125" s="76" t="s">
        <v>132</v>
      </c>
      <c r="P125" s="76" t="s">
        <v>133</v>
      </c>
      <c r="Q125" s="76" t="s">
        <v>134</v>
      </c>
      <c r="R125" s="76" t="s">
        <v>135</v>
      </c>
      <c r="S125" s="76" t="s">
        <v>136</v>
      </c>
      <c r="T125" s="77" t="s">
        <v>137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4"/>
      <c r="B126" s="35"/>
      <c r="C126" s="82" t="s">
        <v>138</v>
      </c>
      <c r="D126" s="36"/>
      <c r="E126" s="36"/>
      <c r="F126" s="36"/>
      <c r="G126" s="36"/>
      <c r="H126" s="36"/>
      <c r="I126" s="122"/>
      <c r="J126" s="181">
        <f>BK126</f>
        <v>0</v>
      </c>
      <c r="K126" s="36"/>
      <c r="L126" s="39"/>
      <c r="M126" s="78"/>
      <c r="N126" s="182"/>
      <c r="O126" s="79"/>
      <c r="P126" s="183">
        <f>P127</f>
        <v>0</v>
      </c>
      <c r="Q126" s="79"/>
      <c r="R126" s="183">
        <f>R127</f>
        <v>35.575634</v>
      </c>
      <c r="S126" s="79"/>
      <c r="T126" s="184">
        <f>T127</f>
        <v>12.6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79</v>
      </c>
      <c r="AU126" s="17" t="s">
        <v>123</v>
      </c>
      <c r="BK126" s="185">
        <f>BK127</f>
        <v>0</v>
      </c>
    </row>
    <row r="127" spans="2:63" s="11" customFormat="1" ht="25.9" customHeight="1">
      <c r="B127" s="186"/>
      <c r="C127" s="187"/>
      <c r="D127" s="188" t="s">
        <v>79</v>
      </c>
      <c r="E127" s="189" t="s">
        <v>218</v>
      </c>
      <c r="F127" s="189" t="s">
        <v>219</v>
      </c>
      <c r="G127" s="187"/>
      <c r="H127" s="187"/>
      <c r="I127" s="190"/>
      <c r="J127" s="191">
        <f>BK127</f>
        <v>0</v>
      </c>
      <c r="K127" s="187"/>
      <c r="L127" s="192"/>
      <c r="M127" s="193"/>
      <c r="N127" s="194"/>
      <c r="O127" s="194"/>
      <c r="P127" s="195">
        <f>P128+P166+P186+P238+P249</f>
        <v>0</v>
      </c>
      <c r="Q127" s="194"/>
      <c r="R127" s="195">
        <f>R128+R166+R186+R238+R249</f>
        <v>35.575634</v>
      </c>
      <c r="S127" s="194"/>
      <c r="T127" s="196">
        <f>T128+T166+T186+T238+T249</f>
        <v>12.6</v>
      </c>
      <c r="AR127" s="197" t="s">
        <v>87</v>
      </c>
      <c r="AT127" s="198" t="s">
        <v>79</v>
      </c>
      <c r="AU127" s="198" t="s">
        <v>80</v>
      </c>
      <c r="AY127" s="197" t="s">
        <v>142</v>
      </c>
      <c r="BK127" s="199">
        <f>BK128+BK166+BK186+BK238+BK249</f>
        <v>0</v>
      </c>
    </row>
    <row r="128" spans="2:63" s="11" customFormat="1" ht="22.9" customHeight="1">
      <c r="B128" s="186"/>
      <c r="C128" s="187"/>
      <c r="D128" s="188" t="s">
        <v>79</v>
      </c>
      <c r="E128" s="227" t="s">
        <v>87</v>
      </c>
      <c r="F128" s="227" t="s">
        <v>220</v>
      </c>
      <c r="G128" s="187"/>
      <c r="H128" s="187"/>
      <c r="I128" s="190"/>
      <c r="J128" s="228">
        <f>BK128</f>
        <v>0</v>
      </c>
      <c r="K128" s="187"/>
      <c r="L128" s="192"/>
      <c r="M128" s="193"/>
      <c r="N128" s="194"/>
      <c r="O128" s="194"/>
      <c r="P128" s="195">
        <f>SUM(P129:P165)</f>
        <v>0</v>
      </c>
      <c r="Q128" s="194"/>
      <c r="R128" s="195">
        <f>SUM(R129:R165)</f>
        <v>0.0021000000000000003</v>
      </c>
      <c r="S128" s="194"/>
      <c r="T128" s="196">
        <f>SUM(T129:T165)</f>
        <v>0</v>
      </c>
      <c r="AR128" s="197" t="s">
        <v>87</v>
      </c>
      <c r="AT128" s="198" t="s">
        <v>79</v>
      </c>
      <c r="AU128" s="198" t="s">
        <v>87</v>
      </c>
      <c r="AY128" s="197" t="s">
        <v>142</v>
      </c>
      <c r="BK128" s="199">
        <f>SUM(BK129:BK165)</f>
        <v>0</v>
      </c>
    </row>
    <row r="129" spans="1:65" s="2" customFormat="1" ht="21.75" customHeight="1">
      <c r="A129" s="34"/>
      <c r="B129" s="35"/>
      <c r="C129" s="200" t="s">
        <v>87</v>
      </c>
      <c r="D129" s="200" t="s">
        <v>143</v>
      </c>
      <c r="E129" s="201" t="s">
        <v>221</v>
      </c>
      <c r="F129" s="202" t="s">
        <v>222</v>
      </c>
      <c r="G129" s="203" t="s">
        <v>223</v>
      </c>
      <c r="H129" s="204">
        <v>9.6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141</v>
      </c>
      <c r="AT129" s="211" t="s">
        <v>143</v>
      </c>
      <c r="AU129" s="211" t="s">
        <v>89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141</v>
      </c>
      <c r="BM129" s="211" t="s">
        <v>224</v>
      </c>
    </row>
    <row r="130" spans="2:51" s="13" customFormat="1" ht="11.25">
      <c r="B130" s="229"/>
      <c r="C130" s="230"/>
      <c r="D130" s="213" t="s">
        <v>225</v>
      </c>
      <c r="E130" s="231" t="s">
        <v>1</v>
      </c>
      <c r="F130" s="232" t="s">
        <v>226</v>
      </c>
      <c r="G130" s="230"/>
      <c r="H130" s="233">
        <v>9.6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225</v>
      </c>
      <c r="AU130" s="239" t="s">
        <v>89</v>
      </c>
      <c r="AV130" s="13" t="s">
        <v>89</v>
      </c>
      <c r="AW130" s="13" t="s">
        <v>34</v>
      </c>
      <c r="AX130" s="13" t="s">
        <v>80</v>
      </c>
      <c r="AY130" s="239" t="s">
        <v>142</v>
      </c>
    </row>
    <row r="131" spans="2:51" s="14" customFormat="1" ht="11.25">
      <c r="B131" s="240"/>
      <c r="C131" s="241"/>
      <c r="D131" s="213" t="s">
        <v>225</v>
      </c>
      <c r="E131" s="242" t="s">
        <v>1</v>
      </c>
      <c r="F131" s="243" t="s">
        <v>227</v>
      </c>
      <c r="G131" s="241"/>
      <c r="H131" s="244">
        <v>9.6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225</v>
      </c>
      <c r="AU131" s="250" t="s">
        <v>89</v>
      </c>
      <c r="AV131" s="14" t="s">
        <v>141</v>
      </c>
      <c r="AW131" s="14" t="s">
        <v>34</v>
      </c>
      <c r="AX131" s="14" t="s">
        <v>87</v>
      </c>
      <c r="AY131" s="250" t="s">
        <v>142</v>
      </c>
    </row>
    <row r="132" spans="1:65" s="2" customFormat="1" ht="16.5" customHeight="1">
      <c r="A132" s="34"/>
      <c r="B132" s="35"/>
      <c r="C132" s="200" t="s">
        <v>89</v>
      </c>
      <c r="D132" s="200" t="s">
        <v>143</v>
      </c>
      <c r="E132" s="201" t="s">
        <v>228</v>
      </c>
      <c r="F132" s="202" t="s">
        <v>229</v>
      </c>
      <c r="G132" s="203" t="s">
        <v>223</v>
      </c>
      <c r="H132" s="204">
        <v>20.25</v>
      </c>
      <c r="I132" s="205"/>
      <c r="J132" s="206">
        <f>ROUND(I132*H132,2)</f>
        <v>0</v>
      </c>
      <c r="K132" s="202" t="s">
        <v>147</v>
      </c>
      <c r="L132" s="39"/>
      <c r="M132" s="207" t="s">
        <v>1</v>
      </c>
      <c r="N132" s="208" t="s">
        <v>45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141</v>
      </c>
      <c r="AT132" s="211" t="s">
        <v>143</v>
      </c>
      <c r="AU132" s="211" t="s">
        <v>89</v>
      </c>
      <c r="AY132" s="17" t="s">
        <v>142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87</v>
      </c>
      <c r="BK132" s="212">
        <f>ROUND(I132*H132,2)</f>
        <v>0</v>
      </c>
      <c r="BL132" s="17" t="s">
        <v>141</v>
      </c>
      <c r="BM132" s="211" t="s">
        <v>230</v>
      </c>
    </row>
    <row r="133" spans="2:51" s="13" customFormat="1" ht="11.25">
      <c r="B133" s="229"/>
      <c r="C133" s="230"/>
      <c r="D133" s="213" t="s">
        <v>225</v>
      </c>
      <c r="E133" s="231" t="s">
        <v>1</v>
      </c>
      <c r="F133" s="232" t="s">
        <v>231</v>
      </c>
      <c r="G133" s="230"/>
      <c r="H133" s="233">
        <v>20.25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225</v>
      </c>
      <c r="AU133" s="239" t="s">
        <v>89</v>
      </c>
      <c r="AV133" s="13" t="s">
        <v>89</v>
      </c>
      <c r="AW133" s="13" t="s">
        <v>34</v>
      </c>
      <c r="AX133" s="13" t="s">
        <v>80</v>
      </c>
      <c r="AY133" s="239" t="s">
        <v>142</v>
      </c>
    </row>
    <row r="134" spans="2:51" s="14" customFormat="1" ht="11.25">
      <c r="B134" s="240"/>
      <c r="C134" s="241"/>
      <c r="D134" s="213" t="s">
        <v>225</v>
      </c>
      <c r="E134" s="242" t="s">
        <v>1</v>
      </c>
      <c r="F134" s="243" t="s">
        <v>227</v>
      </c>
      <c r="G134" s="241"/>
      <c r="H134" s="244">
        <v>20.25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225</v>
      </c>
      <c r="AU134" s="250" t="s">
        <v>89</v>
      </c>
      <c r="AV134" s="14" t="s">
        <v>141</v>
      </c>
      <c r="AW134" s="14" t="s">
        <v>34</v>
      </c>
      <c r="AX134" s="14" t="s">
        <v>87</v>
      </c>
      <c r="AY134" s="250" t="s">
        <v>142</v>
      </c>
    </row>
    <row r="135" spans="1:65" s="2" customFormat="1" ht="21.75" customHeight="1">
      <c r="A135" s="34"/>
      <c r="B135" s="35"/>
      <c r="C135" s="200" t="s">
        <v>107</v>
      </c>
      <c r="D135" s="200" t="s">
        <v>143</v>
      </c>
      <c r="E135" s="201" t="s">
        <v>232</v>
      </c>
      <c r="F135" s="202" t="s">
        <v>233</v>
      </c>
      <c r="G135" s="203" t="s">
        <v>223</v>
      </c>
      <c r="H135" s="204">
        <v>9.6</v>
      </c>
      <c r="I135" s="205"/>
      <c r="J135" s="206">
        <f>ROUND(I135*H135,2)</f>
        <v>0</v>
      </c>
      <c r="K135" s="202" t="s">
        <v>147</v>
      </c>
      <c r="L135" s="39"/>
      <c r="M135" s="207" t="s">
        <v>1</v>
      </c>
      <c r="N135" s="208" t="s">
        <v>45</v>
      </c>
      <c r="O135" s="71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141</v>
      </c>
      <c r="AT135" s="211" t="s">
        <v>143</v>
      </c>
      <c r="AU135" s="211" t="s">
        <v>89</v>
      </c>
      <c r="AY135" s="17" t="s">
        <v>142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87</v>
      </c>
      <c r="BK135" s="212">
        <f>ROUND(I135*H135,2)</f>
        <v>0</v>
      </c>
      <c r="BL135" s="17" t="s">
        <v>141</v>
      </c>
      <c r="BM135" s="211" t="s">
        <v>234</v>
      </c>
    </row>
    <row r="136" spans="2:51" s="13" customFormat="1" ht="22.5">
      <c r="B136" s="229"/>
      <c r="C136" s="230"/>
      <c r="D136" s="213" t="s">
        <v>225</v>
      </c>
      <c r="E136" s="231" t="s">
        <v>1</v>
      </c>
      <c r="F136" s="232" t="s">
        <v>235</v>
      </c>
      <c r="G136" s="230"/>
      <c r="H136" s="233">
        <v>9.6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225</v>
      </c>
      <c r="AU136" s="239" t="s">
        <v>89</v>
      </c>
      <c r="AV136" s="13" t="s">
        <v>89</v>
      </c>
      <c r="AW136" s="13" t="s">
        <v>34</v>
      </c>
      <c r="AX136" s="13" t="s">
        <v>80</v>
      </c>
      <c r="AY136" s="239" t="s">
        <v>142</v>
      </c>
    </row>
    <row r="137" spans="2:51" s="14" customFormat="1" ht="11.25">
      <c r="B137" s="240"/>
      <c r="C137" s="241"/>
      <c r="D137" s="213" t="s">
        <v>225</v>
      </c>
      <c r="E137" s="242" t="s">
        <v>1</v>
      </c>
      <c r="F137" s="243" t="s">
        <v>227</v>
      </c>
      <c r="G137" s="241"/>
      <c r="H137" s="244">
        <v>9.6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225</v>
      </c>
      <c r="AU137" s="250" t="s">
        <v>89</v>
      </c>
      <c r="AV137" s="14" t="s">
        <v>141</v>
      </c>
      <c r="AW137" s="14" t="s">
        <v>34</v>
      </c>
      <c r="AX137" s="14" t="s">
        <v>87</v>
      </c>
      <c r="AY137" s="250" t="s">
        <v>142</v>
      </c>
    </row>
    <row r="138" spans="1:65" s="2" customFormat="1" ht="21.75" customHeight="1">
      <c r="A138" s="34"/>
      <c r="B138" s="35"/>
      <c r="C138" s="200" t="s">
        <v>141</v>
      </c>
      <c r="D138" s="200" t="s">
        <v>143</v>
      </c>
      <c r="E138" s="201" t="s">
        <v>236</v>
      </c>
      <c r="F138" s="202" t="s">
        <v>237</v>
      </c>
      <c r="G138" s="203" t="s">
        <v>223</v>
      </c>
      <c r="H138" s="204">
        <v>29.25</v>
      </c>
      <c r="I138" s="205"/>
      <c r="J138" s="206">
        <f>ROUND(I138*H138,2)</f>
        <v>0</v>
      </c>
      <c r="K138" s="202" t="s">
        <v>147</v>
      </c>
      <c r="L138" s="39"/>
      <c r="M138" s="207" t="s">
        <v>1</v>
      </c>
      <c r="N138" s="208" t="s">
        <v>45</v>
      </c>
      <c r="O138" s="71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1" t="s">
        <v>141</v>
      </c>
      <c r="AT138" s="211" t="s">
        <v>143</v>
      </c>
      <c r="AU138" s="211" t="s">
        <v>89</v>
      </c>
      <c r="AY138" s="17" t="s">
        <v>142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87</v>
      </c>
      <c r="BK138" s="212">
        <f>ROUND(I138*H138,2)</f>
        <v>0</v>
      </c>
      <c r="BL138" s="17" t="s">
        <v>141</v>
      </c>
      <c r="BM138" s="211" t="s">
        <v>238</v>
      </c>
    </row>
    <row r="139" spans="2:51" s="13" customFormat="1" ht="11.25">
      <c r="B139" s="229"/>
      <c r="C139" s="230"/>
      <c r="D139" s="213" t="s">
        <v>225</v>
      </c>
      <c r="E139" s="231" t="s">
        <v>1</v>
      </c>
      <c r="F139" s="232" t="s">
        <v>239</v>
      </c>
      <c r="G139" s="230"/>
      <c r="H139" s="233">
        <v>20.25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225</v>
      </c>
      <c r="AU139" s="239" t="s">
        <v>89</v>
      </c>
      <c r="AV139" s="13" t="s">
        <v>89</v>
      </c>
      <c r="AW139" s="13" t="s">
        <v>34</v>
      </c>
      <c r="AX139" s="13" t="s">
        <v>80</v>
      </c>
      <c r="AY139" s="239" t="s">
        <v>142</v>
      </c>
    </row>
    <row r="140" spans="2:51" s="13" customFormat="1" ht="11.25">
      <c r="B140" s="229"/>
      <c r="C140" s="230"/>
      <c r="D140" s="213" t="s">
        <v>225</v>
      </c>
      <c r="E140" s="231" t="s">
        <v>1</v>
      </c>
      <c r="F140" s="232" t="s">
        <v>240</v>
      </c>
      <c r="G140" s="230"/>
      <c r="H140" s="233">
        <v>9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225</v>
      </c>
      <c r="AU140" s="239" t="s">
        <v>89</v>
      </c>
      <c r="AV140" s="13" t="s">
        <v>89</v>
      </c>
      <c r="AW140" s="13" t="s">
        <v>34</v>
      </c>
      <c r="AX140" s="13" t="s">
        <v>80</v>
      </c>
      <c r="AY140" s="239" t="s">
        <v>142</v>
      </c>
    </row>
    <row r="141" spans="2:51" s="14" customFormat="1" ht="11.25">
      <c r="B141" s="240"/>
      <c r="C141" s="241"/>
      <c r="D141" s="213" t="s">
        <v>225</v>
      </c>
      <c r="E141" s="242" t="s">
        <v>1</v>
      </c>
      <c r="F141" s="243" t="s">
        <v>227</v>
      </c>
      <c r="G141" s="241"/>
      <c r="H141" s="244">
        <v>29.25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225</v>
      </c>
      <c r="AU141" s="250" t="s">
        <v>89</v>
      </c>
      <c r="AV141" s="14" t="s">
        <v>141</v>
      </c>
      <c r="AW141" s="14" t="s">
        <v>34</v>
      </c>
      <c r="AX141" s="14" t="s">
        <v>87</v>
      </c>
      <c r="AY141" s="250" t="s">
        <v>142</v>
      </c>
    </row>
    <row r="142" spans="1:65" s="2" customFormat="1" ht="16.5" customHeight="1">
      <c r="A142" s="34"/>
      <c r="B142" s="35"/>
      <c r="C142" s="200" t="s">
        <v>162</v>
      </c>
      <c r="D142" s="200" t="s">
        <v>143</v>
      </c>
      <c r="E142" s="201" t="s">
        <v>241</v>
      </c>
      <c r="F142" s="202" t="s">
        <v>242</v>
      </c>
      <c r="G142" s="203" t="s">
        <v>223</v>
      </c>
      <c r="H142" s="204">
        <v>9</v>
      </c>
      <c r="I142" s="205"/>
      <c r="J142" s="206">
        <f>ROUND(I142*H142,2)</f>
        <v>0</v>
      </c>
      <c r="K142" s="202" t="s">
        <v>147</v>
      </c>
      <c r="L142" s="39"/>
      <c r="M142" s="207" t="s">
        <v>1</v>
      </c>
      <c r="N142" s="208" t="s">
        <v>45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141</v>
      </c>
      <c r="AT142" s="211" t="s">
        <v>143</v>
      </c>
      <c r="AU142" s="211" t="s">
        <v>89</v>
      </c>
      <c r="AY142" s="17" t="s">
        <v>142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87</v>
      </c>
      <c r="BK142" s="212">
        <f>ROUND(I142*H142,2)</f>
        <v>0</v>
      </c>
      <c r="BL142" s="17" t="s">
        <v>141</v>
      </c>
      <c r="BM142" s="211" t="s">
        <v>243</v>
      </c>
    </row>
    <row r="143" spans="2:51" s="13" customFormat="1" ht="11.25">
      <c r="B143" s="229"/>
      <c r="C143" s="230"/>
      <c r="D143" s="213" t="s">
        <v>225</v>
      </c>
      <c r="E143" s="231" t="s">
        <v>1</v>
      </c>
      <c r="F143" s="232" t="s">
        <v>244</v>
      </c>
      <c r="G143" s="230"/>
      <c r="H143" s="233">
        <v>9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225</v>
      </c>
      <c r="AU143" s="239" t="s">
        <v>89</v>
      </c>
      <c r="AV143" s="13" t="s">
        <v>89</v>
      </c>
      <c r="AW143" s="13" t="s">
        <v>34</v>
      </c>
      <c r="AX143" s="13" t="s">
        <v>80</v>
      </c>
      <c r="AY143" s="239" t="s">
        <v>142</v>
      </c>
    </row>
    <row r="144" spans="2:51" s="14" customFormat="1" ht="11.25">
      <c r="B144" s="240"/>
      <c r="C144" s="241"/>
      <c r="D144" s="213" t="s">
        <v>225</v>
      </c>
      <c r="E144" s="242" t="s">
        <v>1</v>
      </c>
      <c r="F144" s="243" t="s">
        <v>227</v>
      </c>
      <c r="G144" s="241"/>
      <c r="H144" s="244">
        <v>9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225</v>
      </c>
      <c r="AU144" s="250" t="s">
        <v>89</v>
      </c>
      <c r="AV144" s="14" t="s">
        <v>141</v>
      </c>
      <c r="AW144" s="14" t="s">
        <v>34</v>
      </c>
      <c r="AX144" s="14" t="s">
        <v>87</v>
      </c>
      <c r="AY144" s="250" t="s">
        <v>142</v>
      </c>
    </row>
    <row r="145" spans="1:65" s="2" customFormat="1" ht="21.75" customHeight="1">
      <c r="A145" s="34"/>
      <c r="B145" s="35"/>
      <c r="C145" s="200" t="s">
        <v>167</v>
      </c>
      <c r="D145" s="200" t="s">
        <v>143</v>
      </c>
      <c r="E145" s="201" t="s">
        <v>245</v>
      </c>
      <c r="F145" s="202" t="s">
        <v>246</v>
      </c>
      <c r="G145" s="203" t="s">
        <v>223</v>
      </c>
      <c r="H145" s="204">
        <v>9.6</v>
      </c>
      <c r="I145" s="205"/>
      <c r="J145" s="206">
        <f>ROUND(I145*H145,2)</f>
        <v>0</v>
      </c>
      <c r="K145" s="202" t="s">
        <v>147</v>
      </c>
      <c r="L145" s="39"/>
      <c r="M145" s="207" t="s">
        <v>1</v>
      </c>
      <c r="N145" s="208" t="s">
        <v>45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141</v>
      </c>
      <c r="AT145" s="211" t="s">
        <v>143</v>
      </c>
      <c r="AU145" s="211" t="s">
        <v>89</v>
      </c>
      <c r="AY145" s="17" t="s">
        <v>142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87</v>
      </c>
      <c r="BK145" s="212">
        <f>ROUND(I145*H145,2)</f>
        <v>0</v>
      </c>
      <c r="BL145" s="17" t="s">
        <v>141</v>
      </c>
      <c r="BM145" s="211" t="s">
        <v>247</v>
      </c>
    </row>
    <row r="146" spans="2:51" s="13" customFormat="1" ht="22.5">
      <c r="B146" s="229"/>
      <c r="C146" s="230"/>
      <c r="D146" s="213" t="s">
        <v>225</v>
      </c>
      <c r="E146" s="231" t="s">
        <v>1</v>
      </c>
      <c r="F146" s="232" t="s">
        <v>248</v>
      </c>
      <c r="G146" s="230"/>
      <c r="H146" s="233">
        <v>9.6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225</v>
      </c>
      <c r="AU146" s="239" t="s">
        <v>89</v>
      </c>
      <c r="AV146" s="13" t="s">
        <v>89</v>
      </c>
      <c r="AW146" s="13" t="s">
        <v>34</v>
      </c>
      <c r="AX146" s="13" t="s">
        <v>80</v>
      </c>
      <c r="AY146" s="239" t="s">
        <v>142</v>
      </c>
    </row>
    <row r="147" spans="2:51" s="14" customFormat="1" ht="11.25">
      <c r="B147" s="240"/>
      <c r="C147" s="241"/>
      <c r="D147" s="213" t="s">
        <v>225</v>
      </c>
      <c r="E147" s="242" t="s">
        <v>1</v>
      </c>
      <c r="F147" s="243" t="s">
        <v>227</v>
      </c>
      <c r="G147" s="241"/>
      <c r="H147" s="244">
        <v>9.6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225</v>
      </c>
      <c r="AU147" s="250" t="s">
        <v>89</v>
      </c>
      <c r="AV147" s="14" t="s">
        <v>141</v>
      </c>
      <c r="AW147" s="14" t="s">
        <v>34</v>
      </c>
      <c r="AX147" s="14" t="s">
        <v>87</v>
      </c>
      <c r="AY147" s="250" t="s">
        <v>142</v>
      </c>
    </row>
    <row r="148" spans="1:65" s="2" customFormat="1" ht="21.75" customHeight="1">
      <c r="A148" s="34"/>
      <c r="B148" s="35"/>
      <c r="C148" s="200" t="s">
        <v>171</v>
      </c>
      <c r="D148" s="200" t="s">
        <v>143</v>
      </c>
      <c r="E148" s="201" t="s">
        <v>249</v>
      </c>
      <c r="F148" s="202" t="s">
        <v>246</v>
      </c>
      <c r="G148" s="203" t="s">
        <v>223</v>
      </c>
      <c r="H148" s="204">
        <v>20</v>
      </c>
      <c r="I148" s="205"/>
      <c r="J148" s="206">
        <f>ROUND(I148*H148,2)</f>
        <v>0</v>
      </c>
      <c r="K148" s="202" t="s">
        <v>194</v>
      </c>
      <c r="L148" s="39"/>
      <c r="M148" s="207" t="s">
        <v>1</v>
      </c>
      <c r="N148" s="208" t="s">
        <v>45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141</v>
      </c>
      <c r="AT148" s="211" t="s">
        <v>143</v>
      </c>
      <c r="AU148" s="211" t="s">
        <v>89</v>
      </c>
      <c r="AY148" s="17" t="s">
        <v>142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87</v>
      </c>
      <c r="BK148" s="212">
        <f>ROUND(I148*H148,2)</f>
        <v>0</v>
      </c>
      <c r="BL148" s="17" t="s">
        <v>141</v>
      </c>
      <c r="BM148" s="211" t="s">
        <v>250</v>
      </c>
    </row>
    <row r="149" spans="2:51" s="13" customFormat="1" ht="22.5">
      <c r="B149" s="229"/>
      <c r="C149" s="230"/>
      <c r="D149" s="213" t="s">
        <v>225</v>
      </c>
      <c r="E149" s="231" t="s">
        <v>1</v>
      </c>
      <c r="F149" s="232" t="s">
        <v>251</v>
      </c>
      <c r="G149" s="230"/>
      <c r="H149" s="233">
        <v>20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225</v>
      </c>
      <c r="AU149" s="239" t="s">
        <v>89</v>
      </c>
      <c r="AV149" s="13" t="s">
        <v>89</v>
      </c>
      <c r="AW149" s="13" t="s">
        <v>34</v>
      </c>
      <c r="AX149" s="13" t="s">
        <v>80</v>
      </c>
      <c r="AY149" s="239" t="s">
        <v>142</v>
      </c>
    </row>
    <row r="150" spans="2:51" s="14" customFormat="1" ht="11.25">
      <c r="B150" s="240"/>
      <c r="C150" s="241"/>
      <c r="D150" s="213" t="s">
        <v>225</v>
      </c>
      <c r="E150" s="242" t="s">
        <v>1</v>
      </c>
      <c r="F150" s="243" t="s">
        <v>227</v>
      </c>
      <c r="G150" s="241"/>
      <c r="H150" s="244">
        <v>20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225</v>
      </c>
      <c r="AU150" s="250" t="s">
        <v>89</v>
      </c>
      <c r="AV150" s="14" t="s">
        <v>141</v>
      </c>
      <c r="AW150" s="14" t="s">
        <v>34</v>
      </c>
      <c r="AX150" s="14" t="s">
        <v>87</v>
      </c>
      <c r="AY150" s="250" t="s">
        <v>142</v>
      </c>
    </row>
    <row r="151" spans="1:65" s="2" customFormat="1" ht="21.75" customHeight="1">
      <c r="A151" s="34"/>
      <c r="B151" s="35"/>
      <c r="C151" s="200" t="s">
        <v>176</v>
      </c>
      <c r="D151" s="200" t="s">
        <v>143</v>
      </c>
      <c r="E151" s="201" t="s">
        <v>252</v>
      </c>
      <c r="F151" s="202" t="s">
        <v>253</v>
      </c>
      <c r="G151" s="203" t="s">
        <v>254</v>
      </c>
      <c r="H151" s="204">
        <v>60</v>
      </c>
      <c r="I151" s="205"/>
      <c r="J151" s="206">
        <f>ROUND(I151*H151,2)</f>
        <v>0</v>
      </c>
      <c r="K151" s="202" t="s">
        <v>147</v>
      </c>
      <c r="L151" s="39"/>
      <c r="M151" s="207" t="s">
        <v>1</v>
      </c>
      <c r="N151" s="208" t="s">
        <v>45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141</v>
      </c>
      <c r="AT151" s="211" t="s">
        <v>143</v>
      </c>
      <c r="AU151" s="211" t="s">
        <v>89</v>
      </c>
      <c r="AY151" s="17" t="s">
        <v>142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87</v>
      </c>
      <c r="BK151" s="212">
        <f>ROUND(I151*H151,2)</f>
        <v>0</v>
      </c>
      <c r="BL151" s="17" t="s">
        <v>141</v>
      </c>
      <c r="BM151" s="211" t="s">
        <v>255</v>
      </c>
    </row>
    <row r="152" spans="2:51" s="13" customFormat="1" ht="11.25">
      <c r="B152" s="229"/>
      <c r="C152" s="230"/>
      <c r="D152" s="213" t="s">
        <v>225</v>
      </c>
      <c r="E152" s="231" t="s">
        <v>1</v>
      </c>
      <c r="F152" s="232" t="s">
        <v>256</v>
      </c>
      <c r="G152" s="230"/>
      <c r="H152" s="233">
        <v>60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225</v>
      </c>
      <c r="AU152" s="239" t="s">
        <v>89</v>
      </c>
      <c r="AV152" s="13" t="s">
        <v>89</v>
      </c>
      <c r="AW152" s="13" t="s">
        <v>34</v>
      </c>
      <c r="AX152" s="13" t="s">
        <v>80</v>
      </c>
      <c r="AY152" s="239" t="s">
        <v>142</v>
      </c>
    </row>
    <row r="153" spans="2:51" s="14" customFormat="1" ht="11.25">
      <c r="B153" s="240"/>
      <c r="C153" s="241"/>
      <c r="D153" s="213" t="s">
        <v>225</v>
      </c>
      <c r="E153" s="242" t="s">
        <v>1</v>
      </c>
      <c r="F153" s="243" t="s">
        <v>227</v>
      </c>
      <c r="G153" s="241"/>
      <c r="H153" s="244">
        <v>60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225</v>
      </c>
      <c r="AU153" s="250" t="s">
        <v>89</v>
      </c>
      <c r="AV153" s="14" t="s">
        <v>141</v>
      </c>
      <c r="AW153" s="14" t="s">
        <v>34</v>
      </c>
      <c r="AX153" s="14" t="s">
        <v>87</v>
      </c>
      <c r="AY153" s="250" t="s">
        <v>142</v>
      </c>
    </row>
    <row r="154" spans="1:65" s="2" customFormat="1" ht="21.75" customHeight="1">
      <c r="A154" s="34"/>
      <c r="B154" s="35"/>
      <c r="C154" s="200" t="s">
        <v>181</v>
      </c>
      <c r="D154" s="200" t="s">
        <v>143</v>
      </c>
      <c r="E154" s="201" t="s">
        <v>257</v>
      </c>
      <c r="F154" s="202" t="s">
        <v>258</v>
      </c>
      <c r="G154" s="203" t="s">
        <v>254</v>
      </c>
      <c r="H154" s="204">
        <v>60</v>
      </c>
      <c r="I154" s="205"/>
      <c r="J154" s="206">
        <f>ROUND(I154*H154,2)</f>
        <v>0</v>
      </c>
      <c r="K154" s="202" t="s">
        <v>147</v>
      </c>
      <c r="L154" s="39"/>
      <c r="M154" s="207" t="s">
        <v>1</v>
      </c>
      <c r="N154" s="208" t="s">
        <v>45</v>
      </c>
      <c r="O154" s="71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141</v>
      </c>
      <c r="AT154" s="211" t="s">
        <v>143</v>
      </c>
      <c r="AU154" s="211" t="s">
        <v>89</v>
      </c>
      <c r="AY154" s="17" t="s">
        <v>142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87</v>
      </c>
      <c r="BK154" s="212">
        <f>ROUND(I154*H154,2)</f>
        <v>0</v>
      </c>
      <c r="BL154" s="17" t="s">
        <v>141</v>
      </c>
      <c r="BM154" s="211" t="s">
        <v>259</v>
      </c>
    </row>
    <row r="155" spans="1:65" s="2" customFormat="1" ht="16.5" customHeight="1">
      <c r="A155" s="34"/>
      <c r="B155" s="35"/>
      <c r="C155" s="251" t="s">
        <v>186</v>
      </c>
      <c r="D155" s="251" t="s">
        <v>260</v>
      </c>
      <c r="E155" s="252" t="s">
        <v>261</v>
      </c>
      <c r="F155" s="253" t="s">
        <v>262</v>
      </c>
      <c r="G155" s="254" t="s">
        <v>263</v>
      </c>
      <c r="H155" s="255">
        <v>2.1</v>
      </c>
      <c r="I155" s="256"/>
      <c r="J155" s="257">
        <f>ROUND(I155*H155,2)</f>
        <v>0</v>
      </c>
      <c r="K155" s="253" t="s">
        <v>147</v>
      </c>
      <c r="L155" s="258"/>
      <c r="M155" s="259" t="s">
        <v>1</v>
      </c>
      <c r="N155" s="260" t="s">
        <v>45</v>
      </c>
      <c r="O155" s="71"/>
      <c r="P155" s="209">
        <f>O155*H155</f>
        <v>0</v>
      </c>
      <c r="Q155" s="209">
        <v>0.001</v>
      </c>
      <c r="R155" s="209">
        <f>Q155*H155</f>
        <v>0.0021000000000000003</v>
      </c>
      <c r="S155" s="209">
        <v>0</v>
      </c>
      <c r="T155" s="21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176</v>
      </c>
      <c r="AT155" s="211" t="s">
        <v>260</v>
      </c>
      <c r="AU155" s="211" t="s">
        <v>89</v>
      </c>
      <c r="AY155" s="17" t="s">
        <v>142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87</v>
      </c>
      <c r="BK155" s="212">
        <f>ROUND(I155*H155,2)</f>
        <v>0</v>
      </c>
      <c r="BL155" s="17" t="s">
        <v>141</v>
      </c>
      <c r="BM155" s="211" t="s">
        <v>264</v>
      </c>
    </row>
    <row r="156" spans="2:51" s="13" customFormat="1" ht="11.25">
      <c r="B156" s="229"/>
      <c r="C156" s="230"/>
      <c r="D156" s="213" t="s">
        <v>225</v>
      </c>
      <c r="E156" s="231" t="s">
        <v>1</v>
      </c>
      <c r="F156" s="232" t="s">
        <v>265</v>
      </c>
      <c r="G156" s="230"/>
      <c r="H156" s="233">
        <v>2.1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225</v>
      </c>
      <c r="AU156" s="239" t="s">
        <v>89</v>
      </c>
      <c r="AV156" s="13" t="s">
        <v>89</v>
      </c>
      <c r="AW156" s="13" t="s">
        <v>34</v>
      </c>
      <c r="AX156" s="13" t="s">
        <v>80</v>
      </c>
      <c r="AY156" s="239" t="s">
        <v>142</v>
      </c>
    </row>
    <row r="157" spans="2:51" s="14" customFormat="1" ht="11.25">
      <c r="B157" s="240"/>
      <c r="C157" s="241"/>
      <c r="D157" s="213" t="s">
        <v>225</v>
      </c>
      <c r="E157" s="242" t="s">
        <v>1</v>
      </c>
      <c r="F157" s="243" t="s">
        <v>227</v>
      </c>
      <c r="G157" s="241"/>
      <c r="H157" s="244">
        <v>2.1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225</v>
      </c>
      <c r="AU157" s="250" t="s">
        <v>89</v>
      </c>
      <c r="AV157" s="14" t="s">
        <v>141</v>
      </c>
      <c r="AW157" s="14" t="s">
        <v>34</v>
      </c>
      <c r="AX157" s="14" t="s">
        <v>87</v>
      </c>
      <c r="AY157" s="250" t="s">
        <v>142</v>
      </c>
    </row>
    <row r="158" spans="1:65" s="2" customFormat="1" ht="16.5" customHeight="1">
      <c r="A158" s="34"/>
      <c r="B158" s="35"/>
      <c r="C158" s="200" t="s">
        <v>191</v>
      </c>
      <c r="D158" s="200" t="s">
        <v>143</v>
      </c>
      <c r="E158" s="201" t="s">
        <v>266</v>
      </c>
      <c r="F158" s="202" t="s">
        <v>267</v>
      </c>
      <c r="G158" s="203" t="s">
        <v>254</v>
      </c>
      <c r="H158" s="204">
        <v>74.5</v>
      </c>
      <c r="I158" s="205"/>
      <c r="J158" s="206">
        <f>ROUND(I158*H158,2)</f>
        <v>0</v>
      </c>
      <c r="K158" s="202" t="s">
        <v>147</v>
      </c>
      <c r="L158" s="39"/>
      <c r="M158" s="207" t="s">
        <v>1</v>
      </c>
      <c r="N158" s="208" t="s">
        <v>45</v>
      </c>
      <c r="O158" s="71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141</v>
      </c>
      <c r="AT158" s="211" t="s">
        <v>143</v>
      </c>
      <c r="AU158" s="211" t="s">
        <v>89</v>
      </c>
      <c r="AY158" s="17" t="s">
        <v>142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87</v>
      </c>
      <c r="BK158" s="212">
        <f>ROUND(I158*H158,2)</f>
        <v>0</v>
      </c>
      <c r="BL158" s="17" t="s">
        <v>141</v>
      </c>
      <c r="BM158" s="211" t="s">
        <v>268</v>
      </c>
    </row>
    <row r="159" spans="1:65" s="2" customFormat="1" ht="21.75" customHeight="1">
      <c r="A159" s="34"/>
      <c r="B159" s="35"/>
      <c r="C159" s="200" t="s">
        <v>199</v>
      </c>
      <c r="D159" s="200" t="s">
        <v>143</v>
      </c>
      <c r="E159" s="201" t="s">
        <v>269</v>
      </c>
      <c r="F159" s="202" t="s">
        <v>270</v>
      </c>
      <c r="G159" s="203" t="s">
        <v>254</v>
      </c>
      <c r="H159" s="204">
        <v>60</v>
      </c>
      <c r="I159" s="205"/>
      <c r="J159" s="206">
        <f>ROUND(I159*H159,2)</f>
        <v>0</v>
      </c>
      <c r="K159" s="202" t="s">
        <v>147</v>
      </c>
      <c r="L159" s="39"/>
      <c r="M159" s="207" t="s">
        <v>1</v>
      </c>
      <c r="N159" s="208" t="s">
        <v>45</v>
      </c>
      <c r="O159" s="71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141</v>
      </c>
      <c r="AT159" s="211" t="s">
        <v>143</v>
      </c>
      <c r="AU159" s="211" t="s">
        <v>89</v>
      </c>
      <c r="AY159" s="17" t="s">
        <v>142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87</v>
      </c>
      <c r="BK159" s="212">
        <f>ROUND(I159*H159,2)</f>
        <v>0</v>
      </c>
      <c r="BL159" s="17" t="s">
        <v>141</v>
      </c>
      <c r="BM159" s="211" t="s">
        <v>271</v>
      </c>
    </row>
    <row r="160" spans="1:65" s="2" customFormat="1" ht="16.5" customHeight="1">
      <c r="A160" s="34"/>
      <c r="B160" s="35"/>
      <c r="C160" s="200" t="s">
        <v>204</v>
      </c>
      <c r="D160" s="200" t="s">
        <v>143</v>
      </c>
      <c r="E160" s="201" t="s">
        <v>272</v>
      </c>
      <c r="F160" s="202" t="s">
        <v>273</v>
      </c>
      <c r="G160" s="203" t="s">
        <v>254</v>
      </c>
      <c r="H160" s="204">
        <v>60</v>
      </c>
      <c r="I160" s="205"/>
      <c r="J160" s="206">
        <f>ROUND(I160*H160,2)</f>
        <v>0</v>
      </c>
      <c r="K160" s="202" t="s">
        <v>147</v>
      </c>
      <c r="L160" s="39"/>
      <c r="M160" s="207" t="s">
        <v>1</v>
      </c>
      <c r="N160" s="208" t="s">
        <v>45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141</v>
      </c>
      <c r="AT160" s="211" t="s">
        <v>143</v>
      </c>
      <c r="AU160" s="211" t="s">
        <v>89</v>
      </c>
      <c r="AY160" s="17" t="s">
        <v>142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87</v>
      </c>
      <c r="BK160" s="212">
        <f>ROUND(I160*H160,2)</f>
        <v>0</v>
      </c>
      <c r="BL160" s="17" t="s">
        <v>141</v>
      </c>
      <c r="BM160" s="211" t="s">
        <v>274</v>
      </c>
    </row>
    <row r="161" spans="1:65" s="2" customFormat="1" ht="21.75" customHeight="1">
      <c r="A161" s="34"/>
      <c r="B161" s="35"/>
      <c r="C161" s="200" t="s">
        <v>275</v>
      </c>
      <c r="D161" s="200" t="s">
        <v>143</v>
      </c>
      <c r="E161" s="201" t="s">
        <v>276</v>
      </c>
      <c r="F161" s="202" t="s">
        <v>277</v>
      </c>
      <c r="G161" s="203" t="s">
        <v>254</v>
      </c>
      <c r="H161" s="204">
        <v>60</v>
      </c>
      <c r="I161" s="205"/>
      <c r="J161" s="206">
        <f>ROUND(I161*H161,2)</f>
        <v>0</v>
      </c>
      <c r="K161" s="202" t="s">
        <v>147</v>
      </c>
      <c r="L161" s="39"/>
      <c r="M161" s="207" t="s">
        <v>1</v>
      </c>
      <c r="N161" s="208" t="s">
        <v>45</v>
      </c>
      <c r="O161" s="71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1" t="s">
        <v>141</v>
      </c>
      <c r="AT161" s="211" t="s">
        <v>143</v>
      </c>
      <c r="AU161" s="211" t="s">
        <v>89</v>
      </c>
      <c r="AY161" s="17" t="s">
        <v>142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87</v>
      </c>
      <c r="BK161" s="212">
        <f>ROUND(I161*H161,2)</f>
        <v>0</v>
      </c>
      <c r="BL161" s="17" t="s">
        <v>141</v>
      </c>
      <c r="BM161" s="211" t="s">
        <v>278</v>
      </c>
    </row>
    <row r="162" spans="1:65" s="2" customFormat="1" ht="16.5" customHeight="1">
      <c r="A162" s="34"/>
      <c r="B162" s="35"/>
      <c r="C162" s="200" t="s">
        <v>8</v>
      </c>
      <c r="D162" s="200" t="s">
        <v>143</v>
      </c>
      <c r="E162" s="201" t="s">
        <v>279</v>
      </c>
      <c r="F162" s="202" t="s">
        <v>280</v>
      </c>
      <c r="G162" s="203" t="s">
        <v>281</v>
      </c>
      <c r="H162" s="204">
        <v>20</v>
      </c>
      <c r="I162" s="205"/>
      <c r="J162" s="206">
        <f>ROUND(I162*H162,2)</f>
        <v>0</v>
      </c>
      <c r="K162" s="202" t="s">
        <v>194</v>
      </c>
      <c r="L162" s="39"/>
      <c r="M162" s="207" t="s">
        <v>1</v>
      </c>
      <c r="N162" s="208" t="s">
        <v>45</v>
      </c>
      <c r="O162" s="71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141</v>
      </c>
      <c r="AT162" s="211" t="s">
        <v>143</v>
      </c>
      <c r="AU162" s="211" t="s">
        <v>89</v>
      </c>
      <c r="AY162" s="17" t="s">
        <v>142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87</v>
      </c>
      <c r="BK162" s="212">
        <f>ROUND(I162*H162,2)</f>
        <v>0</v>
      </c>
      <c r="BL162" s="17" t="s">
        <v>141</v>
      </c>
      <c r="BM162" s="211" t="s">
        <v>282</v>
      </c>
    </row>
    <row r="163" spans="2:51" s="15" customFormat="1" ht="11.25">
      <c r="B163" s="261"/>
      <c r="C163" s="262"/>
      <c r="D163" s="213" t="s">
        <v>225</v>
      </c>
      <c r="E163" s="263" t="s">
        <v>1</v>
      </c>
      <c r="F163" s="264" t="s">
        <v>283</v>
      </c>
      <c r="G163" s="262"/>
      <c r="H163" s="263" t="s">
        <v>1</v>
      </c>
      <c r="I163" s="265"/>
      <c r="J163" s="262"/>
      <c r="K163" s="262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225</v>
      </c>
      <c r="AU163" s="270" t="s">
        <v>89</v>
      </c>
      <c r="AV163" s="15" t="s">
        <v>87</v>
      </c>
      <c r="AW163" s="15" t="s">
        <v>34</v>
      </c>
      <c r="AX163" s="15" t="s">
        <v>80</v>
      </c>
      <c r="AY163" s="270" t="s">
        <v>142</v>
      </c>
    </row>
    <row r="164" spans="2:51" s="13" customFormat="1" ht="22.5">
      <c r="B164" s="229"/>
      <c r="C164" s="230"/>
      <c r="D164" s="213" t="s">
        <v>225</v>
      </c>
      <c r="E164" s="231" t="s">
        <v>1</v>
      </c>
      <c r="F164" s="232" t="s">
        <v>284</v>
      </c>
      <c r="G164" s="230"/>
      <c r="H164" s="233">
        <v>20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225</v>
      </c>
      <c r="AU164" s="239" t="s">
        <v>89</v>
      </c>
      <c r="AV164" s="13" t="s">
        <v>89</v>
      </c>
      <c r="AW164" s="13" t="s">
        <v>34</v>
      </c>
      <c r="AX164" s="13" t="s">
        <v>80</v>
      </c>
      <c r="AY164" s="239" t="s">
        <v>142</v>
      </c>
    </row>
    <row r="165" spans="2:51" s="14" customFormat="1" ht="11.25">
      <c r="B165" s="240"/>
      <c r="C165" s="241"/>
      <c r="D165" s="213" t="s">
        <v>225</v>
      </c>
      <c r="E165" s="242" t="s">
        <v>1</v>
      </c>
      <c r="F165" s="243" t="s">
        <v>227</v>
      </c>
      <c r="G165" s="241"/>
      <c r="H165" s="244">
        <v>20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225</v>
      </c>
      <c r="AU165" s="250" t="s">
        <v>89</v>
      </c>
      <c r="AV165" s="14" t="s">
        <v>141</v>
      </c>
      <c r="AW165" s="14" t="s">
        <v>34</v>
      </c>
      <c r="AX165" s="14" t="s">
        <v>87</v>
      </c>
      <c r="AY165" s="250" t="s">
        <v>142</v>
      </c>
    </row>
    <row r="166" spans="2:63" s="11" customFormat="1" ht="22.9" customHeight="1">
      <c r="B166" s="186"/>
      <c r="C166" s="187"/>
      <c r="D166" s="188" t="s">
        <v>79</v>
      </c>
      <c r="E166" s="227" t="s">
        <v>162</v>
      </c>
      <c r="F166" s="227" t="s">
        <v>285</v>
      </c>
      <c r="G166" s="187"/>
      <c r="H166" s="187"/>
      <c r="I166" s="190"/>
      <c r="J166" s="228">
        <f>BK166</f>
        <v>0</v>
      </c>
      <c r="K166" s="187"/>
      <c r="L166" s="192"/>
      <c r="M166" s="193"/>
      <c r="N166" s="194"/>
      <c r="O166" s="194"/>
      <c r="P166" s="195">
        <f>SUM(P167:P185)</f>
        <v>0</v>
      </c>
      <c r="Q166" s="194"/>
      <c r="R166" s="195">
        <f>SUM(R167:R185)</f>
        <v>16.32891</v>
      </c>
      <c r="S166" s="194"/>
      <c r="T166" s="196">
        <f>SUM(T167:T185)</f>
        <v>0</v>
      </c>
      <c r="AR166" s="197" t="s">
        <v>87</v>
      </c>
      <c r="AT166" s="198" t="s">
        <v>79</v>
      </c>
      <c r="AU166" s="198" t="s">
        <v>87</v>
      </c>
      <c r="AY166" s="197" t="s">
        <v>142</v>
      </c>
      <c r="BK166" s="199">
        <f>SUM(BK167:BK185)</f>
        <v>0</v>
      </c>
    </row>
    <row r="167" spans="1:65" s="2" customFormat="1" ht="16.5" customHeight="1">
      <c r="A167" s="34"/>
      <c r="B167" s="35"/>
      <c r="C167" s="200" t="s">
        <v>286</v>
      </c>
      <c r="D167" s="200" t="s">
        <v>143</v>
      </c>
      <c r="E167" s="201" t="s">
        <v>287</v>
      </c>
      <c r="F167" s="202" t="s">
        <v>288</v>
      </c>
      <c r="G167" s="203" t="s">
        <v>254</v>
      </c>
      <c r="H167" s="204">
        <v>74.5</v>
      </c>
      <c r="I167" s="205"/>
      <c r="J167" s="206">
        <f>ROUND(I167*H167,2)</f>
        <v>0</v>
      </c>
      <c r="K167" s="202" t="s">
        <v>147</v>
      </c>
      <c r="L167" s="39"/>
      <c r="M167" s="207" t="s">
        <v>1</v>
      </c>
      <c r="N167" s="208" t="s">
        <v>45</v>
      </c>
      <c r="O167" s="71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141</v>
      </c>
      <c r="AT167" s="211" t="s">
        <v>143</v>
      </c>
      <c r="AU167" s="211" t="s">
        <v>89</v>
      </c>
      <c r="AY167" s="17" t="s">
        <v>142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87</v>
      </c>
      <c r="BK167" s="212">
        <f>ROUND(I167*H167,2)</f>
        <v>0</v>
      </c>
      <c r="BL167" s="17" t="s">
        <v>141</v>
      </c>
      <c r="BM167" s="211" t="s">
        <v>289</v>
      </c>
    </row>
    <row r="168" spans="2:51" s="13" customFormat="1" ht="11.25">
      <c r="B168" s="229"/>
      <c r="C168" s="230"/>
      <c r="D168" s="213" t="s">
        <v>225</v>
      </c>
      <c r="E168" s="231" t="s">
        <v>1</v>
      </c>
      <c r="F168" s="232" t="s">
        <v>290</v>
      </c>
      <c r="G168" s="230"/>
      <c r="H168" s="233">
        <v>65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225</v>
      </c>
      <c r="AU168" s="239" t="s">
        <v>89</v>
      </c>
      <c r="AV168" s="13" t="s">
        <v>89</v>
      </c>
      <c r="AW168" s="13" t="s">
        <v>34</v>
      </c>
      <c r="AX168" s="13" t="s">
        <v>80</v>
      </c>
      <c r="AY168" s="239" t="s">
        <v>142</v>
      </c>
    </row>
    <row r="169" spans="2:51" s="13" customFormat="1" ht="11.25">
      <c r="B169" s="229"/>
      <c r="C169" s="230"/>
      <c r="D169" s="213" t="s">
        <v>225</v>
      </c>
      <c r="E169" s="231" t="s">
        <v>1</v>
      </c>
      <c r="F169" s="232" t="s">
        <v>291</v>
      </c>
      <c r="G169" s="230"/>
      <c r="H169" s="233">
        <v>4.5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225</v>
      </c>
      <c r="AU169" s="239" t="s">
        <v>89</v>
      </c>
      <c r="AV169" s="13" t="s">
        <v>89</v>
      </c>
      <c r="AW169" s="13" t="s">
        <v>34</v>
      </c>
      <c r="AX169" s="13" t="s">
        <v>80</v>
      </c>
      <c r="AY169" s="239" t="s">
        <v>142</v>
      </c>
    </row>
    <row r="170" spans="2:51" s="13" customFormat="1" ht="11.25">
      <c r="B170" s="229"/>
      <c r="C170" s="230"/>
      <c r="D170" s="213" t="s">
        <v>225</v>
      </c>
      <c r="E170" s="231" t="s">
        <v>1</v>
      </c>
      <c r="F170" s="232" t="s">
        <v>292</v>
      </c>
      <c r="G170" s="230"/>
      <c r="H170" s="233">
        <v>5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225</v>
      </c>
      <c r="AU170" s="239" t="s">
        <v>89</v>
      </c>
      <c r="AV170" s="13" t="s">
        <v>89</v>
      </c>
      <c r="AW170" s="13" t="s">
        <v>34</v>
      </c>
      <c r="AX170" s="13" t="s">
        <v>80</v>
      </c>
      <c r="AY170" s="239" t="s">
        <v>142</v>
      </c>
    </row>
    <row r="171" spans="2:51" s="14" customFormat="1" ht="11.25">
      <c r="B171" s="240"/>
      <c r="C171" s="241"/>
      <c r="D171" s="213" t="s">
        <v>225</v>
      </c>
      <c r="E171" s="242" t="s">
        <v>1</v>
      </c>
      <c r="F171" s="243" t="s">
        <v>227</v>
      </c>
      <c r="G171" s="241"/>
      <c r="H171" s="244">
        <v>74.5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225</v>
      </c>
      <c r="AU171" s="250" t="s">
        <v>89</v>
      </c>
      <c r="AV171" s="14" t="s">
        <v>141</v>
      </c>
      <c r="AW171" s="14" t="s">
        <v>34</v>
      </c>
      <c r="AX171" s="14" t="s">
        <v>87</v>
      </c>
      <c r="AY171" s="250" t="s">
        <v>142</v>
      </c>
    </row>
    <row r="172" spans="1:65" s="2" customFormat="1" ht="21.75" customHeight="1">
      <c r="A172" s="34"/>
      <c r="B172" s="35"/>
      <c r="C172" s="200" t="s">
        <v>293</v>
      </c>
      <c r="D172" s="200" t="s">
        <v>143</v>
      </c>
      <c r="E172" s="201" t="s">
        <v>294</v>
      </c>
      <c r="F172" s="202" t="s">
        <v>295</v>
      </c>
      <c r="G172" s="203" t="s">
        <v>254</v>
      </c>
      <c r="H172" s="204">
        <v>74.5</v>
      </c>
      <c r="I172" s="205"/>
      <c r="J172" s="206">
        <f>ROUND(I172*H172,2)</f>
        <v>0</v>
      </c>
      <c r="K172" s="202" t="s">
        <v>147</v>
      </c>
      <c r="L172" s="39"/>
      <c r="M172" s="207" t="s">
        <v>1</v>
      </c>
      <c r="N172" s="208" t="s">
        <v>45</v>
      </c>
      <c r="O172" s="71"/>
      <c r="P172" s="209">
        <f>O172*H172</f>
        <v>0</v>
      </c>
      <c r="Q172" s="209">
        <v>0.08425</v>
      </c>
      <c r="R172" s="209">
        <f>Q172*H172</f>
        <v>6.276625</v>
      </c>
      <c r="S172" s="209">
        <v>0</v>
      </c>
      <c r="T172" s="21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141</v>
      </c>
      <c r="AT172" s="211" t="s">
        <v>143</v>
      </c>
      <c r="AU172" s="211" t="s">
        <v>89</v>
      </c>
      <c r="AY172" s="17" t="s">
        <v>142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87</v>
      </c>
      <c r="BK172" s="212">
        <f>ROUND(I172*H172,2)</f>
        <v>0</v>
      </c>
      <c r="BL172" s="17" t="s">
        <v>141</v>
      </c>
      <c r="BM172" s="211" t="s">
        <v>296</v>
      </c>
    </row>
    <row r="173" spans="2:51" s="13" customFormat="1" ht="11.25">
      <c r="B173" s="229"/>
      <c r="C173" s="230"/>
      <c r="D173" s="213" t="s">
        <v>225</v>
      </c>
      <c r="E173" s="231" t="s">
        <v>1</v>
      </c>
      <c r="F173" s="232" t="s">
        <v>290</v>
      </c>
      <c r="G173" s="230"/>
      <c r="H173" s="233">
        <v>65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225</v>
      </c>
      <c r="AU173" s="239" t="s">
        <v>89</v>
      </c>
      <c r="AV173" s="13" t="s">
        <v>89</v>
      </c>
      <c r="AW173" s="13" t="s">
        <v>34</v>
      </c>
      <c r="AX173" s="13" t="s">
        <v>80</v>
      </c>
      <c r="AY173" s="239" t="s">
        <v>142</v>
      </c>
    </row>
    <row r="174" spans="2:51" s="13" customFormat="1" ht="11.25">
      <c r="B174" s="229"/>
      <c r="C174" s="230"/>
      <c r="D174" s="213" t="s">
        <v>225</v>
      </c>
      <c r="E174" s="231" t="s">
        <v>1</v>
      </c>
      <c r="F174" s="232" t="s">
        <v>291</v>
      </c>
      <c r="G174" s="230"/>
      <c r="H174" s="233">
        <v>4.5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225</v>
      </c>
      <c r="AU174" s="239" t="s">
        <v>89</v>
      </c>
      <c r="AV174" s="13" t="s">
        <v>89</v>
      </c>
      <c r="AW174" s="13" t="s">
        <v>34</v>
      </c>
      <c r="AX174" s="13" t="s">
        <v>80</v>
      </c>
      <c r="AY174" s="239" t="s">
        <v>142</v>
      </c>
    </row>
    <row r="175" spans="2:51" s="13" customFormat="1" ht="11.25">
      <c r="B175" s="229"/>
      <c r="C175" s="230"/>
      <c r="D175" s="213" t="s">
        <v>225</v>
      </c>
      <c r="E175" s="231" t="s">
        <v>1</v>
      </c>
      <c r="F175" s="232" t="s">
        <v>292</v>
      </c>
      <c r="G175" s="230"/>
      <c r="H175" s="233">
        <v>5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225</v>
      </c>
      <c r="AU175" s="239" t="s">
        <v>89</v>
      </c>
      <c r="AV175" s="13" t="s">
        <v>89</v>
      </c>
      <c r="AW175" s="13" t="s">
        <v>34</v>
      </c>
      <c r="AX175" s="13" t="s">
        <v>80</v>
      </c>
      <c r="AY175" s="239" t="s">
        <v>142</v>
      </c>
    </row>
    <row r="176" spans="2:51" s="14" customFormat="1" ht="11.25">
      <c r="B176" s="240"/>
      <c r="C176" s="241"/>
      <c r="D176" s="213" t="s">
        <v>225</v>
      </c>
      <c r="E176" s="242" t="s">
        <v>1</v>
      </c>
      <c r="F176" s="243" t="s">
        <v>227</v>
      </c>
      <c r="G176" s="241"/>
      <c r="H176" s="244">
        <v>74.5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225</v>
      </c>
      <c r="AU176" s="250" t="s">
        <v>89</v>
      </c>
      <c r="AV176" s="14" t="s">
        <v>141</v>
      </c>
      <c r="AW176" s="14" t="s">
        <v>34</v>
      </c>
      <c r="AX176" s="14" t="s">
        <v>87</v>
      </c>
      <c r="AY176" s="250" t="s">
        <v>142</v>
      </c>
    </row>
    <row r="177" spans="1:65" s="2" customFormat="1" ht="16.5" customHeight="1">
      <c r="A177" s="34"/>
      <c r="B177" s="35"/>
      <c r="C177" s="251" t="s">
        <v>297</v>
      </c>
      <c r="D177" s="251" t="s">
        <v>260</v>
      </c>
      <c r="E177" s="252" t="s">
        <v>298</v>
      </c>
      <c r="F177" s="253" t="s">
        <v>299</v>
      </c>
      <c r="G177" s="254" t="s">
        <v>254</v>
      </c>
      <c r="H177" s="255">
        <v>66.95</v>
      </c>
      <c r="I177" s="256"/>
      <c r="J177" s="257">
        <f>ROUND(I177*H177,2)</f>
        <v>0</v>
      </c>
      <c r="K177" s="253" t="s">
        <v>147</v>
      </c>
      <c r="L177" s="258"/>
      <c r="M177" s="259" t="s">
        <v>1</v>
      </c>
      <c r="N177" s="260" t="s">
        <v>45</v>
      </c>
      <c r="O177" s="71"/>
      <c r="P177" s="209">
        <f>O177*H177</f>
        <v>0</v>
      </c>
      <c r="Q177" s="209">
        <v>0.131</v>
      </c>
      <c r="R177" s="209">
        <f>Q177*H177</f>
        <v>8.77045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176</v>
      </c>
      <c r="AT177" s="211" t="s">
        <v>260</v>
      </c>
      <c r="AU177" s="211" t="s">
        <v>89</v>
      </c>
      <c r="AY177" s="17" t="s">
        <v>142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87</v>
      </c>
      <c r="BK177" s="212">
        <f>ROUND(I177*H177,2)</f>
        <v>0</v>
      </c>
      <c r="BL177" s="17" t="s">
        <v>141</v>
      </c>
      <c r="BM177" s="211" t="s">
        <v>300</v>
      </c>
    </row>
    <row r="178" spans="2:51" s="13" customFormat="1" ht="11.25">
      <c r="B178" s="229"/>
      <c r="C178" s="230"/>
      <c r="D178" s="213" t="s">
        <v>225</v>
      </c>
      <c r="E178" s="231" t="s">
        <v>1</v>
      </c>
      <c r="F178" s="232" t="s">
        <v>301</v>
      </c>
      <c r="G178" s="230"/>
      <c r="H178" s="233">
        <v>66.95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225</v>
      </c>
      <c r="AU178" s="239" t="s">
        <v>89</v>
      </c>
      <c r="AV178" s="13" t="s">
        <v>89</v>
      </c>
      <c r="AW178" s="13" t="s">
        <v>34</v>
      </c>
      <c r="AX178" s="13" t="s">
        <v>80</v>
      </c>
      <c r="AY178" s="239" t="s">
        <v>142</v>
      </c>
    </row>
    <row r="179" spans="2:51" s="14" customFormat="1" ht="11.25">
      <c r="B179" s="240"/>
      <c r="C179" s="241"/>
      <c r="D179" s="213" t="s">
        <v>225</v>
      </c>
      <c r="E179" s="242" t="s">
        <v>1</v>
      </c>
      <c r="F179" s="243" t="s">
        <v>227</v>
      </c>
      <c r="G179" s="241"/>
      <c r="H179" s="244">
        <v>66.95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225</v>
      </c>
      <c r="AU179" s="250" t="s">
        <v>89</v>
      </c>
      <c r="AV179" s="14" t="s">
        <v>141</v>
      </c>
      <c r="AW179" s="14" t="s">
        <v>34</v>
      </c>
      <c r="AX179" s="14" t="s">
        <v>87</v>
      </c>
      <c r="AY179" s="250" t="s">
        <v>142</v>
      </c>
    </row>
    <row r="180" spans="1:65" s="2" customFormat="1" ht="21.75" customHeight="1">
      <c r="A180" s="34"/>
      <c r="B180" s="35"/>
      <c r="C180" s="251" t="s">
        <v>302</v>
      </c>
      <c r="D180" s="251" t="s">
        <v>260</v>
      </c>
      <c r="E180" s="252" t="s">
        <v>303</v>
      </c>
      <c r="F180" s="253" t="s">
        <v>304</v>
      </c>
      <c r="G180" s="254" t="s">
        <v>254</v>
      </c>
      <c r="H180" s="255">
        <v>5.15</v>
      </c>
      <c r="I180" s="256"/>
      <c r="J180" s="257">
        <f>ROUND(I180*H180,2)</f>
        <v>0</v>
      </c>
      <c r="K180" s="253" t="s">
        <v>147</v>
      </c>
      <c r="L180" s="258"/>
      <c r="M180" s="259" t="s">
        <v>1</v>
      </c>
      <c r="N180" s="260" t="s">
        <v>45</v>
      </c>
      <c r="O180" s="71"/>
      <c r="P180" s="209">
        <f>O180*H180</f>
        <v>0</v>
      </c>
      <c r="Q180" s="209">
        <v>0.131</v>
      </c>
      <c r="R180" s="209">
        <f>Q180*H180</f>
        <v>0.6746500000000001</v>
      </c>
      <c r="S180" s="209">
        <v>0</v>
      </c>
      <c r="T180" s="21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1" t="s">
        <v>176</v>
      </c>
      <c r="AT180" s="211" t="s">
        <v>260</v>
      </c>
      <c r="AU180" s="211" t="s">
        <v>89</v>
      </c>
      <c r="AY180" s="17" t="s">
        <v>142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" t="s">
        <v>87</v>
      </c>
      <c r="BK180" s="212">
        <f>ROUND(I180*H180,2)</f>
        <v>0</v>
      </c>
      <c r="BL180" s="17" t="s">
        <v>141</v>
      </c>
      <c r="BM180" s="211" t="s">
        <v>305</v>
      </c>
    </row>
    <row r="181" spans="2:51" s="13" customFormat="1" ht="11.25">
      <c r="B181" s="229"/>
      <c r="C181" s="230"/>
      <c r="D181" s="213" t="s">
        <v>225</v>
      </c>
      <c r="E181" s="231" t="s">
        <v>1</v>
      </c>
      <c r="F181" s="232" t="s">
        <v>306</v>
      </c>
      <c r="G181" s="230"/>
      <c r="H181" s="233">
        <v>5.15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225</v>
      </c>
      <c r="AU181" s="239" t="s">
        <v>89</v>
      </c>
      <c r="AV181" s="13" t="s">
        <v>89</v>
      </c>
      <c r="AW181" s="13" t="s">
        <v>34</v>
      </c>
      <c r="AX181" s="13" t="s">
        <v>80</v>
      </c>
      <c r="AY181" s="239" t="s">
        <v>142</v>
      </c>
    </row>
    <row r="182" spans="2:51" s="14" customFormat="1" ht="11.25">
      <c r="B182" s="240"/>
      <c r="C182" s="241"/>
      <c r="D182" s="213" t="s">
        <v>225</v>
      </c>
      <c r="E182" s="242" t="s">
        <v>1</v>
      </c>
      <c r="F182" s="243" t="s">
        <v>227</v>
      </c>
      <c r="G182" s="241"/>
      <c r="H182" s="244">
        <v>5.15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225</v>
      </c>
      <c r="AU182" s="250" t="s">
        <v>89</v>
      </c>
      <c r="AV182" s="14" t="s">
        <v>141</v>
      </c>
      <c r="AW182" s="14" t="s">
        <v>34</v>
      </c>
      <c r="AX182" s="14" t="s">
        <v>87</v>
      </c>
      <c r="AY182" s="250" t="s">
        <v>142</v>
      </c>
    </row>
    <row r="183" spans="1:65" s="2" customFormat="1" ht="16.5" customHeight="1">
      <c r="A183" s="34"/>
      <c r="B183" s="35"/>
      <c r="C183" s="251" t="s">
        <v>307</v>
      </c>
      <c r="D183" s="251" t="s">
        <v>260</v>
      </c>
      <c r="E183" s="252" t="s">
        <v>308</v>
      </c>
      <c r="F183" s="253" t="s">
        <v>309</v>
      </c>
      <c r="G183" s="254" t="s">
        <v>254</v>
      </c>
      <c r="H183" s="255">
        <v>4.635</v>
      </c>
      <c r="I183" s="256"/>
      <c r="J183" s="257">
        <f>ROUND(I183*H183,2)</f>
        <v>0</v>
      </c>
      <c r="K183" s="253" t="s">
        <v>147</v>
      </c>
      <c r="L183" s="258"/>
      <c r="M183" s="259" t="s">
        <v>1</v>
      </c>
      <c r="N183" s="260" t="s">
        <v>45</v>
      </c>
      <c r="O183" s="71"/>
      <c r="P183" s="209">
        <f>O183*H183</f>
        <v>0</v>
      </c>
      <c r="Q183" s="209">
        <v>0.131</v>
      </c>
      <c r="R183" s="209">
        <f>Q183*H183</f>
        <v>0.607185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176</v>
      </c>
      <c r="AT183" s="211" t="s">
        <v>260</v>
      </c>
      <c r="AU183" s="211" t="s">
        <v>89</v>
      </c>
      <c r="AY183" s="17" t="s">
        <v>142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87</v>
      </c>
      <c r="BK183" s="212">
        <f>ROUND(I183*H183,2)</f>
        <v>0</v>
      </c>
      <c r="BL183" s="17" t="s">
        <v>141</v>
      </c>
      <c r="BM183" s="211" t="s">
        <v>310</v>
      </c>
    </row>
    <row r="184" spans="2:51" s="13" customFormat="1" ht="11.25">
      <c r="B184" s="229"/>
      <c r="C184" s="230"/>
      <c r="D184" s="213" t="s">
        <v>225</v>
      </c>
      <c r="E184" s="231" t="s">
        <v>1</v>
      </c>
      <c r="F184" s="232" t="s">
        <v>311</v>
      </c>
      <c r="G184" s="230"/>
      <c r="H184" s="233">
        <v>4.635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225</v>
      </c>
      <c r="AU184" s="239" t="s">
        <v>89</v>
      </c>
      <c r="AV184" s="13" t="s">
        <v>89</v>
      </c>
      <c r="AW184" s="13" t="s">
        <v>34</v>
      </c>
      <c r="AX184" s="13" t="s">
        <v>80</v>
      </c>
      <c r="AY184" s="239" t="s">
        <v>142</v>
      </c>
    </row>
    <row r="185" spans="2:51" s="14" customFormat="1" ht="11.25">
      <c r="B185" s="240"/>
      <c r="C185" s="241"/>
      <c r="D185" s="213" t="s">
        <v>225</v>
      </c>
      <c r="E185" s="242" t="s">
        <v>1</v>
      </c>
      <c r="F185" s="243" t="s">
        <v>227</v>
      </c>
      <c r="G185" s="241"/>
      <c r="H185" s="244">
        <v>4.635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225</v>
      </c>
      <c r="AU185" s="250" t="s">
        <v>89</v>
      </c>
      <c r="AV185" s="14" t="s">
        <v>141</v>
      </c>
      <c r="AW185" s="14" t="s">
        <v>34</v>
      </c>
      <c r="AX185" s="14" t="s">
        <v>87</v>
      </c>
      <c r="AY185" s="250" t="s">
        <v>142</v>
      </c>
    </row>
    <row r="186" spans="2:63" s="11" customFormat="1" ht="22.9" customHeight="1">
      <c r="B186" s="186"/>
      <c r="C186" s="187"/>
      <c r="D186" s="188" t="s">
        <v>79</v>
      </c>
      <c r="E186" s="227" t="s">
        <v>181</v>
      </c>
      <c r="F186" s="227" t="s">
        <v>312</v>
      </c>
      <c r="G186" s="187"/>
      <c r="H186" s="187"/>
      <c r="I186" s="190"/>
      <c r="J186" s="228">
        <f>BK186</f>
        <v>0</v>
      </c>
      <c r="K186" s="187"/>
      <c r="L186" s="192"/>
      <c r="M186" s="193"/>
      <c r="N186" s="194"/>
      <c r="O186" s="194"/>
      <c r="P186" s="195">
        <f>SUM(P187:P237)</f>
        <v>0</v>
      </c>
      <c r="Q186" s="194"/>
      <c r="R186" s="195">
        <f>SUM(R187:R237)</f>
        <v>19.244624</v>
      </c>
      <c r="S186" s="194"/>
      <c r="T186" s="196">
        <f>SUM(T187:T237)</f>
        <v>12.6</v>
      </c>
      <c r="AR186" s="197" t="s">
        <v>87</v>
      </c>
      <c r="AT186" s="198" t="s">
        <v>79</v>
      </c>
      <c r="AU186" s="198" t="s">
        <v>87</v>
      </c>
      <c r="AY186" s="197" t="s">
        <v>142</v>
      </c>
      <c r="BK186" s="199">
        <f>SUM(BK187:BK237)</f>
        <v>0</v>
      </c>
    </row>
    <row r="187" spans="1:65" s="2" customFormat="1" ht="21.75" customHeight="1">
      <c r="A187" s="34"/>
      <c r="B187" s="35"/>
      <c r="C187" s="200" t="s">
        <v>7</v>
      </c>
      <c r="D187" s="200" t="s">
        <v>143</v>
      </c>
      <c r="E187" s="201" t="s">
        <v>313</v>
      </c>
      <c r="F187" s="202" t="s">
        <v>314</v>
      </c>
      <c r="G187" s="203" t="s">
        <v>281</v>
      </c>
      <c r="H187" s="204">
        <v>1</v>
      </c>
      <c r="I187" s="205"/>
      <c r="J187" s="206">
        <f>ROUND(I187*H187,2)</f>
        <v>0</v>
      </c>
      <c r="K187" s="202" t="s">
        <v>147</v>
      </c>
      <c r="L187" s="39"/>
      <c r="M187" s="207" t="s">
        <v>1</v>
      </c>
      <c r="N187" s="208" t="s">
        <v>45</v>
      </c>
      <c r="O187" s="71"/>
      <c r="P187" s="209">
        <f>O187*H187</f>
        <v>0</v>
      </c>
      <c r="Q187" s="209">
        <v>0.0007</v>
      </c>
      <c r="R187" s="209">
        <f>Q187*H187</f>
        <v>0.0007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141</v>
      </c>
      <c r="AT187" s="211" t="s">
        <v>143</v>
      </c>
      <c r="AU187" s="211" t="s">
        <v>89</v>
      </c>
      <c r="AY187" s="17" t="s">
        <v>142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87</v>
      </c>
      <c r="BK187" s="212">
        <f>ROUND(I187*H187,2)</f>
        <v>0</v>
      </c>
      <c r="BL187" s="17" t="s">
        <v>141</v>
      </c>
      <c r="BM187" s="211" t="s">
        <v>315</v>
      </c>
    </row>
    <row r="188" spans="2:51" s="13" customFormat="1" ht="11.25">
      <c r="B188" s="229"/>
      <c r="C188" s="230"/>
      <c r="D188" s="213" t="s">
        <v>225</v>
      </c>
      <c r="E188" s="231" t="s">
        <v>1</v>
      </c>
      <c r="F188" s="232" t="s">
        <v>316</v>
      </c>
      <c r="G188" s="230"/>
      <c r="H188" s="233">
        <v>1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225</v>
      </c>
      <c r="AU188" s="239" t="s">
        <v>89</v>
      </c>
      <c r="AV188" s="13" t="s">
        <v>89</v>
      </c>
      <c r="AW188" s="13" t="s">
        <v>34</v>
      </c>
      <c r="AX188" s="13" t="s">
        <v>80</v>
      </c>
      <c r="AY188" s="239" t="s">
        <v>142</v>
      </c>
    </row>
    <row r="189" spans="2:51" s="14" customFormat="1" ht="11.25">
      <c r="B189" s="240"/>
      <c r="C189" s="241"/>
      <c r="D189" s="213" t="s">
        <v>225</v>
      </c>
      <c r="E189" s="242" t="s">
        <v>1</v>
      </c>
      <c r="F189" s="243" t="s">
        <v>227</v>
      </c>
      <c r="G189" s="241"/>
      <c r="H189" s="244">
        <v>1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225</v>
      </c>
      <c r="AU189" s="250" t="s">
        <v>89</v>
      </c>
      <c r="AV189" s="14" t="s">
        <v>141</v>
      </c>
      <c r="AW189" s="14" t="s">
        <v>34</v>
      </c>
      <c r="AX189" s="14" t="s">
        <v>87</v>
      </c>
      <c r="AY189" s="250" t="s">
        <v>142</v>
      </c>
    </row>
    <row r="190" spans="1:65" s="2" customFormat="1" ht="21.75" customHeight="1">
      <c r="A190" s="34"/>
      <c r="B190" s="35"/>
      <c r="C190" s="251" t="s">
        <v>317</v>
      </c>
      <c r="D190" s="251" t="s">
        <v>260</v>
      </c>
      <c r="E190" s="252" t="s">
        <v>318</v>
      </c>
      <c r="F190" s="253" t="s">
        <v>319</v>
      </c>
      <c r="G190" s="254" t="s">
        <v>281</v>
      </c>
      <c r="H190" s="255">
        <v>1</v>
      </c>
      <c r="I190" s="256"/>
      <c r="J190" s="257">
        <f>ROUND(I190*H190,2)</f>
        <v>0</v>
      </c>
      <c r="K190" s="253" t="s">
        <v>147</v>
      </c>
      <c r="L190" s="258"/>
      <c r="M190" s="259" t="s">
        <v>1</v>
      </c>
      <c r="N190" s="260" t="s">
        <v>45</v>
      </c>
      <c r="O190" s="71"/>
      <c r="P190" s="209">
        <f>O190*H190</f>
        <v>0</v>
      </c>
      <c r="Q190" s="209">
        <v>0.0013</v>
      </c>
      <c r="R190" s="209">
        <f>Q190*H190</f>
        <v>0.0013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176</v>
      </c>
      <c r="AT190" s="211" t="s">
        <v>260</v>
      </c>
      <c r="AU190" s="211" t="s">
        <v>89</v>
      </c>
      <c r="AY190" s="17" t="s">
        <v>142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87</v>
      </c>
      <c r="BK190" s="212">
        <f>ROUND(I190*H190,2)</f>
        <v>0</v>
      </c>
      <c r="BL190" s="17" t="s">
        <v>141</v>
      </c>
      <c r="BM190" s="211" t="s">
        <v>320</v>
      </c>
    </row>
    <row r="191" spans="2:51" s="13" customFormat="1" ht="11.25">
      <c r="B191" s="229"/>
      <c r="C191" s="230"/>
      <c r="D191" s="213" t="s">
        <v>225</v>
      </c>
      <c r="E191" s="231" t="s">
        <v>1</v>
      </c>
      <c r="F191" s="232" t="s">
        <v>321</v>
      </c>
      <c r="G191" s="230"/>
      <c r="H191" s="233">
        <v>1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225</v>
      </c>
      <c r="AU191" s="239" t="s">
        <v>89</v>
      </c>
      <c r="AV191" s="13" t="s">
        <v>89</v>
      </c>
      <c r="AW191" s="13" t="s">
        <v>34</v>
      </c>
      <c r="AX191" s="13" t="s">
        <v>80</v>
      </c>
      <c r="AY191" s="239" t="s">
        <v>142</v>
      </c>
    </row>
    <row r="192" spans="2:51" s="14" customFormat="1" ht="11.25">
      <c r="B192" s="240"/>
      <c r="C192" s="241"/>
      <c r="D192" s="213" t="s">
        <v>225</v>
      </c>
      <c r="E192" s="242" t="s">
        <v>1</v>
      </c>
      <c r="F192" s="243" t="s">
        <v>227</v>
      </c>
      <c r="G192" s="241"/>
      <c r="H192" s="244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225</v>
      </c>
      <c r="AU192" s="250" t="s">
        <v>89</v>
      </c>
      <c r="AV192" s="14" t="s">
        <v>141</v>
      </c>
      <c r="AW192" s="14" t="s">
        <v>34</v>
      </c>
      <c r="AX192" s="14" t="s">
        <v>87</v>
      </c>
      <c r="AY192" s="250" t="s">
        <v>142</v>
      </c>
    </row>
    <row r="193" spans="1:65" s="2" customFormat="1" ht="21.75" customHeight="1">
      <c r="A193" s="34"/>
      <c r="B193" s="35"/>
      <c r="C193" s="200" t="s">
        <v>322</v>
      </c>
      <c r="D193" s="200" t="s">
        <v>143</v>
      </c>
      <c r="E193" s="201" t="s">
        <v>323</v>
      </c>
      <c r="F193" s="202" t="s">
        <v>324</v>
      </c>
      <c r="G193" s="203" t="s">
        <v>281</v>
      </c>
      <c r="H193" s="204">
        <v>1</v>
      </c>
      <c r="I193" s="205"/>
      <c r="J193" s="206">
        <f>ROUND(I193*H193,2)</f>
        <v>0</v>
      </c>
      <c r="K193" s="202" t="s">
        <v>147</v>
      </c>
      <c r="L193" s="39"/>
      <c r="M193" s="207" t="s">
        <v>1</v>
      </c>
      <c r="N193" s="208" t="s">
        <v>45</v>
      </c>
      <c r="O193" s="71"/>
      <c r="P193" s="209">
        <f>O193*H193</f>
        <v>0</v>
      </c>
      <c r="Q193" s="209">
        <v>0.11241</v>
      </c>
      <c r="R193" s="209">
        <f>Q193*H193</f>
        <v>0.11241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141</v>
      </c>
      <c r="AT193" s="211" t="s">
        <v>143</v>
      </c>
      <c r="AU193" s="211" t="s">
        <v>89</v>
      </c>
      <c r="AY193" s="17" t="s">
        <v>142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87</v>
      </c>
      <c r="BK193" s="212">
        <f>ROUND(I193*H193,2)</f>
        <v>0</v>
      </c>
      <c r="BL193" s="17" t="s">
        <v>141</v>
      </c>
      <c r="BM193" s="211" t="s">
        <v>325</v>
      </c>
    </row>
    <row r="194" spans="2:51" s="13" customFormat="1" ht="11.25">
      <c r="B194" s="229"/>
      <c r="C194" s="230"/>
      <c r="D194" s="213" t="s">
        <v>225</v>
      </c>
      <c r="E194" s="231" t="s">
        <v>1</v>
      </c>
      <c r="F194" s="232" t="s">
        <v>326</v>
      </c>
      <c r="G194" s="230"/>
      <c r="H194" s="233">
        <v>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225</v>
      </c>
      <c r="AU194" s="239" t="s">
        <v>89</v>
      </c>
      <c r="AV194" s="13" t="s">
        <v>89</v>
      </c>
      <c r="AW194" s="13" t="s">
        <v>34</v>
      </c>
      <c r="AX194" s="13" t="s">
        <v>80</v>
      </c>
      <c r="AY194" s="239" t="s">
        <v>142</v>
      </c>
    </row>
    <row r="195" spans="2:51" s="14" customFormat="1" ht="11.25">
      <c r="B195" s="240"/>
      <c r="C195" s="241"/>
      <c r="D195" s="213" t="s">
        <v>225</v>
      </c>
      <c r="E195" s="242" t="s">
        <v>1</v>
      </c>
      <c r="F195" s="243" t="s">
        <v>227</v>
      </c>
      <c r="G195" s="241"/>
      <c r="H195" s="244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225</v>
      </c>
      <c r="AU195" s="250" t="s">
        <v>89</v>
      </c>
      <c r="AV195" s="14" t="s">
        <v>141</v>
      </c>
      <c r="AW195" s="14" t="s">
        <v>34</v>
      </c>
      <c r="AX195" s="14" t="s">
        <v>87</v>
      </c>
      <c r="AY195" s="250" t="s">
        <v>142</v>
      </c>
    </row>
    <row r="196" spans="1:65" s="2" customFormat="1" ht="16.5" customHeight="1">
      <c r="A196" s="34"/>
      <c r="B196" s="35"/>
      <c r="C196" s="251" t="s">
        <v>327</v>
      </c>
      <c r="D196" s="251" t="s">
        <v>260</v>
      </c>
      <c r="E196" s="252" t="s">
        <v>328</v>
      </c>
      <c r="F196" s="253" t="s">
        <v>329</v>
      </c>
      <c r="G196" s="254" t="s">
        <v>281</v>
      </c>
      <c r="H196" s="255">
        <v>1</v>
      </c>
      <c r="I196" s="256"/>
      <c r="J196" s="257">
        <f>ROUND(I196*H196,2)</f>
        <v>0</v>
      </c>
      <c r="K196" s="253" t="s">
        <v>147</v>
      </c>
      <c r="L196" s="258"/>
      <c r="M196" s="259" t="s">
        <v>1</v>
      </c>
      <c r="N196" s="260" t="s">
        <v>45</v>
      </c>
      <c r="O196" s="71"/>
      <c r="P196" s="209">
        <f>O196*H196</f>
        <v>0</v>
      </c>
      <c r="Q196" s="209">
        <v>0.0061</v>
      </c>
      <c r="R196" s="209">
        <f>Q196*H196</f>
        <v>0.0061</v>
      </c>
      <c r="S196" s="209">
        <v>0</v>
      </c>
      <c r="T196" s="21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1" t="s">
        <v>176</v>
      </c>
      <c r="AT196" s="211" t="s">
        <v>260</v>
      </c>
      <c r="AU196" s="211" t="s">
        <v>89</v>
      </c>
      <c r="AY196" s="17" t="s">
        <v>142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87</v>
      </c>
      <c r="BK196" s="212">
        <f>ROUND(I196*H196,2)</f>
        <v>0</v>
      </c>
      <c r="BL196" s="17" t="s">
        <v>141</v>
      </c>
      <c r="BM196" s="211" t="s">
        <v>330</v>
      </c>
    </row>
    <row r="197" spans="1:65" s="2" customFormat="1" ht="21.75" customHeight="1">
      <c r="A197" s="34"/>
      <c r="B197" s="35"/>
      <c r="C197" s="200" t="s">
        <v>331</v>
      </c>
      <c r="D197" s="200" t="s">
        <v>143</v>
      </c>
      <c r="E197" s="201" t="s">
        <v>332</v>
      </c>
      <c r="F197" s="202" t="s">
        <v>333</v>
      </c>
      <c r="G197" s="203" t="s">
        <v>334</v>
      </c>
      <c r="H197" s="204">
        <v>50</v>
      </c>
      <c r="I197" s="205"/>
      <c r="J197" s="206">
        <f>ROUND(I197*H197,2)</f>
        <v>0</v>
      </c>
      <c r="K197" s="202" t="s">
        <v>147</v>
      </c>
      <c r="L197" s="39"/>
      <c r="M197" s="207" t="s">
        <v>1</v>
      </c>
      <c r="N197" s="208" t="s">
        <v>45</v>
      </c>
      <c r="O197" s="71"/>
      <c r="P197" s="209">
        <f>O197*H197</f>
        <v>0</v>
      </c>
      <c r="Q197" s="209">
        <v>0.00011</v>
      </c>
      <c r="R197" s="209">
        <f>Q197*H197</f>
        <v>0.0055000000000000005</v>
      </c>
      <c r="S197" s="209">
        <v>0</v>
      </c>
      <c r="T197" s="21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1" t="s">
        <v>141</v>
      </c>
      <c r="AT197" s="211" t="s">
        <v>143</v>
      </c>
      <c r="AU197" s="211" t="s">
        <v>89</v>
      </c>
      <c r="AY197" s="17" t="s">
        <v>142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87</v>
      </c>
      <c r="BK197" s="212">
        <f>ROUND(I197*H197,2)</f>
        <v>0</v>
      </c>
      <c r="BL197" s="17" t="s">
        <v>141</v>
      </c>
      <c r="BM197" s="211" t="s">
        <v>335</v>
      </c>
    </row>
    <row r="198" spans="2:51" s="13" customFormat="1" ht="11.25">
      <c r="B198" s="229"/>
      <c r="C198" s="230"/>
      <c r="D198" s="213" t="s">
        <v>225</v>
      </c>
      <c r="E198" s="231" t="s">
        <v>1</v>
      </c>
      <c r="F198" s="232" t="s">
        <v>336</v>
      </c>
      <c r="G198" s="230"/>
      <c r="H198" s="233">
        <v>50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225</v>
      </c>
      <c r="AU198" s="239" t="s">
        <v>89</v>
      </c>
      <c r="AV198" s="13" t="s">
        <v>89</v>
      </c>
      <c r="AW198" s="13" t="s">
        <v>34</v>
      </c>
      <c r="AX198" s="13" t="s">
        <v>80</v>
      </c>
      <c r="AY198" s="239" t="s">
        <v>142</v>
      </c>
    </row>
    <row r="199" spans="2:51" s="14" customFormat="1" ht="11.25">
      <c r="B199" s="240"/>
      <c r="C199" s="241"/>
      <c r="D199" s="213" t="s">
        <v>225</v>
      </c>
      <c r="E199" s="242" t="s">
        <v>1</v>
      </c>
      <c r="F199" s="243" t="s">
        <v>227</v>
      </c>
      <c r="G199" s="241"/>
      <c r="H199" s="244">
        <v>50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225</v>
      </c>
      <c r="AU199" s="250" t="s">
        <v>89</v>
      </c>
      <c r="AV199" s="14" t="s">
        <v>141</v>
      </c>
      <c r="AW199" s="14" t="s">
        <v>34</v>
      </c>
      <c r="AX199" s="14" t="s">
        <v>87</v>
      </c>
      <c r="AY199" s="250" t="s">
        <v>142</v>
      </c>
    </row>
    <row r="200" spans="1:65" s="2" customFormat="1" ht="21.75" customHeight="1">
      <c r="A200" s="34"/>
      <c r="B200" s="35"/>
      <c r="C200" s="200" t="s">
        <v>337</v>
      </c>
      <c r="D200" s="200" t="s">
        <v>143</v>
      </c>
      <c r="E200" s="201" t="s">
        <v>338</v>
      </c>
      <c r="F200" s="202" t="s">
        <v>339</v>
      </c>
      <c r="G200" s="203" t="s">
        <v>254</v>
      </c>
      <c r="H200" s="204">
        <v>4.8</v>
      </c>
      <c r="I200" s="205"/>
      <c r="J200" s="206">
        <f>ROUND(I200*H200,2)</f>
        <v>0</v>
      </c>
      <c r="K200" s="202" t="s">
        <v>147</v>
      </c>
      <c r="L200" s="39"/>
      <c r="M200" s="207" t="s">
        <v>1</v>
      </c>
      <c r="N200" s="208" t="s">
        <v>45</v>
      </c>
      <c r="O200" s="71"/>
      <c r="P200" s="209">
        <f>O200*H200</f>
        <v>0</v>
      </c>
      <c r="Q200" s="209">
        <v>0.00085</v>
      </c>
      <c r="R200" s="209">
        <f>Q200*H200</f>
        <v>0.004079999999999999</v>
      </c>
      <c r="S200" s="209">
        <v>0</v>
      </c>
      <c r="T200" s="21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1" t="s">
        <v>141</v>
      </c>
      <c r="AT200" s="211" t="s">
        <v>143</v>
      </c>
      <c r="AU200" s="211" t="s">
        <v>89</v>
      </c>
      <c r="AY200" s="17" t="s">
        <v>142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87</v>
      </c>
      <c r="BK200" s="212">
        <f>ROUND(I200*H200,2)</f>
        <v>0</v>
      </c>
      <c r="BL200" s="17" t="s">
        <v>141</v>
      </c>
      <c r="BM200" s="211" t="s">
        <v>340</v>
      </c>
    </row>
    <row r="201" spans="2:51" s="13" customFormat="1" ht="11.25">
      <c r="B201" s="229"/>
      <c r="C201" s="230"/>
      <c r="D201" s="213" t="s">
        <v>225</v>
      </c>
      <c r="E201" s="231" t="s">
        <v>1</v>
      </c>
      <c r="F201" s="232" t="s">
        <v>341</v>
      </c>
      <c r="G201" s="230"/>
      <c r="H201" s="233">
        <v>4.8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225</v>
      </c>
      <c r="AU201" s="239" t="s">
        <v>89</v>
      </c>
      <c r="AV201" s="13" t="s">
        <v>89</v>
      </c>
      <c r="AW201" s="13" t="s">
        <v>34</v>
      </c>
      <c r="AX201" s="13" t="s">
        <v>80</v>
      </c>
      <c r="AY201" s="239" t="s">
        <v>142</v>
      </c>
    </row>
    <row r="202" spans="2:51" s="14" customFormat="1" ht="11.25">
      <c r="B202" s="240"/>
      <c r="C202" s="241"/>
      <c r="D202" s="213" t="s">
        <v>225</v>
      </c>
      <c r="E202" s="242" t="s">
        <v>1</v>
      </c>
      <c r="F202" s="243" t="s">
        <v>227</v>
      </c>
      <c r="G202" s="241"/>
      <c r="H202" s="244">
        <v>4.8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225</v>
      </c>
      <c r="AU202" s="250" t="s">
        <v>89</v>
      </c>
      <c r="AV202" s="14" t="s">
        <v>141</v>
      </c>
      <c r="AW202" s="14" t="s">
        <v>34</v>
      </c>
      <c r="AX202" s="14" t="s">
        <v>87</v>
      </c>
      <c r="AY202" s="250" t="s">
        <v>142</v>
      </c>
    </row>
    <row r="203" spans="1:65" s="2" customFormat="1" ht="16.5" customHeight="1">
      <c r="A203" s="34"/>
      <c r="B203" s="35"/>
      <c r="C203" s="200" t="s">
        <v>342</v>
      </c>
      <c r="D203" s="200" t="s">
        <v>143</v>
      </c>
      <c r="E203" s="201" t="s">
        <v>343</v>
      </c>
      <c r="F203" s="202" t="s">
        <v>344</v>
      </c>
      <c r="G203" s="203" t="s">
        <v>334</v>
      </c>
      <c r="H203" s="204">
        <v>50</v>
      </c>
      <c r="I203" s="205"/>
      <c r="J203" s="206">
        <f>ROUND(I203*H203,2)</f>
        <v>0</v>
      </c>
      <c r="K203" s="202" t="s">
        <v>147</v>
      </c>
      <c r="L203" s="39"/>
      <c r="M203" s="207" t="s">
        <v>1</v>
      </c>
      <c r="N203" s="208" t="s">
        <v>45</v>
      </c>
      <c r="O203" s="71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141</v>
      </c>
      <c r="AT203" s="211" t="s">
        <v>143</v>
      </c>
      <c r="AU203" s="211" t="s">
        <v>89</v>
      </c>
      <c r="AY203" s="17" t="s">
        <v>142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87</v>
      </c>
      <c r="BK203" s="212">
        <f>ROUND(I203*H203,2)</f>
        <v>0</v>
      </c>
      <c r="BL203" s="17" t="s">
        <v>141</v>
      </c>
      <c r="BM203" s="211" t="s">
        <v>345</v>
      </c>
    </row>
    <row r="204" spans="1:65" s="2" customFormat="1" ht="16.5" customHeight="1">
      <c r="A204" s="34"/>
      <c r="B204" s="35"/>
      <c r="C204" s="200" t="s">
        <v>346</v>
      </c>
      <c r="D204" s="200" t="s">
        <v>143</v>
      </c>
      <c r="E204" s="201" t="s">
        <v>347</v>
      </c>
      <c r="F204" s="202" t="s">
        <v>348</v>
      </c>
      <c r="G204" s="203" t="s">
        <v>254</v>
      </c>
      <c r="H204" s="204">
        <v>4.8</v>
      </c>
      <c r="I204" s="205"/>
      <c r="J204" s="206">
        <f>ROUND(I204*H204,2)</f>
        <v>0</v>
      </c>
      <c r="K204" s="202" t="s">
        <v>147</v>
      </c>
      <c r="L204" s="39"/>
      <c r="M204" s="207" t="s">
        <v>1</v>
      </c>
      <c r="N204" s="208" t="s">
        <v>45</v>
      </c>
      <c r="O204" s="71"/>
      <c r="P204" s="209">
        <f>O204*H204</f>
        <v>0</v>
      </c>
      <c r="Q204" s="209">
        <v>1E-05</v>
      </c>
      <c r="R204" s="209">
        <f>Q204*H204</f>
        <v>4.8E-05</v>
      </c>
      <c r="S204" s="209">
        <v>0</v>
      </c>
      <c r="T204" s="21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1" t="s">
        <v>141</v>
      </c>
      <c r="AT204" s="211" t="s">
        <v>143</v>
      </c>
      <c r="AU204" s="211" t="s">
        <v>89</v>
      </c>
      <c r="AY204" s="17" t="s">
        <v>142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7" t="s">
        <v>87</v>
      </c>
      <c r="BK204" s="212">
        <f>ROUND(I204*H204,2)</f>
        <v>0</v>
      </c>
      <c r="BL204" s="17" t="s">
        <v>141</v>
      </c>
      <c r="BM204" s="211" t="s">
        <v>349</v>
      </c>
    </row>
    <row r="205" spans="1:65" s="2" customFormat="1" ht="21.75" customHeight="1">
      <c r="A205" s="34"/>
      <c r="B205" s="35"/>
      <c r="C205" s="200" t="s">
        <v>350</v>
      </c>
      <c r="D205" s="200" t="s">
        <v>143</v>
      </c>
      <c r="E205" s="201" t="s">
        <v>351</v>
      </c>
      <c r="F205" s="202" t="s">
        <v>352</v>
      </c>
      <c r="G205" s="203" t="s">
        <v>334</v>
      </c>
      <c r="H205" s="204">
        <v>32</v>
      </c>
      <c r="I205" s="205"/>
      <c r="J205" s="206">
        <f>ROUND(I205*H205,2)</f>
        <v>0</v>
      </c>
      <c r="K205" s="202" t="s">
        <v>194</v>
      </c>
      <c r="L205" s="39"/>
      <c r="M205" s="207" t="s">
        <v>1</v>
      </c>
      <c r="N205" s="208" t="s">
        <v>45</v>
      </c>
      <c r="O205" s="71"/>
      <c r="P205" s="209">
        <f>O205*H205</f>
        <v>0</v>
      </c>
      <c r="Q205" s="209">
        <v>0.1554</v>
      </c>
      <c r="R205" s="209">
        <f>Q205*H205</f>
        <v>4.9728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141</v>
      </c>
      <c r="AT205" s="211" t="s">
        <v>143</v>
      </c>
      <c r="AU205" s="211" t="s">
        <v>89</v>
      </c>
      <c r="AY205" s="17" t="s">
        <v>142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87</v>
      </c>
      <c r="BK205" s="212">
        <f>ROUND(I205*H205,2)</f>
        <v>0</v>
      </c>
      <c r="BL205" s="17" t="s">
        <v>141</v>
      </c>
      <c r="BM205" s="211" t="s">
        <v>353</v>
      </c>
    </row>
    <row r="206" spans="2:51" s="13" customFormat="1" ht="11.25">
      <c r="B206" s="229"/>
      <c r="C206" s="230"/>
      <c r="D206" s="213" t="s">
        <v>225</v>
      </c>
      <c r="E206" s="231" t="s">
        <v>1</v>
      </c>
      <c r="F206" s="232" t="s">
        <v>354</v>
      </c>
      <c r="G206" s="230"/>
      <c r="H206" s="233">
        <v>16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225</v>
      </c>
      <c r="AU206" s="239" t="s">
        <v>89</v>
      </c>
      <c r="AV206" s="13" t="s">
        <v>89</v>
      </c>
      <c r="AW206" s="13" t="s">
        <v>34</v>
      </c>
      <c r="AX206" s="13" t="s">
        <v>80</v>
      </c>
      <c r="AY206" s="239" t="s">
        <v>142</v>
      </c>
    </row>
    <row r="207" spans="2:51" s="13" customFormat="1" ht="11.25">
      <c r="B207" s="229"/>
      <c r="C207" s="230"/>
      <c r="D207" s="213" t="s">
        <v>225</v>
      </c>
      <c r="E207" s="231" t="s">
        <v>1</v>
      </c>
      <c r="F207" s="232" t="s">
        <v>355</v>
      </c>
      <c r="G207" s="230"/>
      <c r="H207" s="233">
        <v>12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225</v>
      </c>
      <c r="AU207" s="239" t="s">
        <v>89</v>
      </c>
      <c r="AV207" s="13" t="s">
        <v>89</v>
      </c>
      <c r="AW207" s="13" t="s">
        <v>34</v>
      </c>
      <c r="AX207" s="13" t="s">
        <v>80</v>
      </c>
      <c r="AY207" s="239" t="s">
        <v>142</v>
      </c>
    </row>
    <row r="208" spans="2:51" s="13" customFormat="1" ht="11.25">
      <c r="B208" s="229"/>
      <c r="C208" s="230"/>
      <c r="D208" s="213" t="s">
        <v>225</v>
      </c>
      <c r="E208" s="231" t="s">
        <v>1</v>
      </c>
      <c r="F208" s="232" t="s">
        <v>356</v>
      </c>
      <c r="G208" s="230"/>
      <c r="H208" s="233">
        <v>2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225</v>
      </c>
      <c r="AU208" s="239" t="s">
        <v>89</v>
      </c>
      <c r="AV208" s="13" t="s">
        <v>89</v>
      </c>
      <c r="AW208" s="13" t="s">
        <v>34</v>
      </c>
      <c r="AX208" s="13" t="s">
        <v>80</v>
      </c>
      <c r="AY208" s="239" t="s">
        <v>142</v>
      </c>
    </row>
    <row r="209" spans="2:51" s="13" customFormat="1" ht="11.25">
      <c r="B209" s="229"/>
      <c r="C209" s="230"/>
      <c r="D209" s="213" t="s">
        <v>225</v>
      </c>
      <c r="E209" s="231" t="s">
        <v>1</v>
      </c>
      <c r="F209" s="232" t="s">
        <v>357</v>
      </c>
      <c r="G209" s="230"/>
      <c r="H209" s="233">
        <v>2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225</v>
      </c>
      <c r="AU209" s="239" t="s">
        <v>89</v>
      </c>
      <c r="AV209" s="13" t="s">
        <v>89</v>
      </c>
      <c r="AW209" s="13" t="s">
        <v>34</v>
      </c>
      <c r="AX209" s="13" t="s">
        <v>80</v>
      </c>
      <c r="AY209" s="239" t="s">
        <v>142</v>
      </c>
    </row>
    <row r="210" spans="2:51" s="14" customFormat="1" ht="11.25">
      <c r="B210" s="240"/>
      <c r="C210" s="241"/>
      <c r="D210" s="213" t="s">
        <v>225</v>
      </c>
      <c r="E210" s="242" t="s">
        <v>1</v>
      </c>
      <c r="F210" s="243" t="s">
        <v>227</v>
      </c>
      <c r="G210" s="241"/>
      <c r="H210" s="244">
        <v>32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225</v>
      </c>
      <c r="AU210" s="250" t="s">
        <v>89</v>
      </c>
      <c r="AV210" s="14" t="s">
        <v>141</v>
      </c>
      <c r="AW210" s="14" t="s">
        <v>34</v>
      </c>
      <c r="AX210" s="14" t="s">
        <v>87</v>
      </c>
      <c r="AY210" s="250" t="s">
        <v>142</v>
      </c>
    </row>
    <row r="211" spans="1:65" s="2" customFormat="1" ht="16.5" customHeight="1">
      <c r="A211" s="34"/>
      <c r="B211" s="35"/>
      <c r="C211" s="251" t="s">
        <v>358</v>
      </c>
      <c r="D211" s="251" t="s">
        <v>260</v>
      </c>
      <c r="E211" s="252" t="s">
        <v>359</v>
      </c>
      <c r="F211" s="253" t="s">
        <v>360</v>
      </c>
      <c r="G211" s="254" t="s">
        <v>334</v>
      </c>
      <c r="H211" s="255">
        <v>16.16</v>
      </c>
      <c r="I211" s="256"/>
      <c r="J211" s="257">
        <f>ROUND(I211*H211,2)</f>
        <v>0</v>
      </c>
      <c r="K211" s="253" t="s">
        <v>147</v>
      </c>
      <c r="L211" s="258"/>
      <c r="M211" s="259" t="s">
        <v>1</v>
      </c>
      <c r="N211" s="260" t="s">
        <v>45</v>
      </c>
      <c r="O211" s="71"/>
      <c r="P211" s="209">
        <f>O211*H211</f>
        <v>0</v>
      </c>
      <c r="Q211" s="209">
        <v>0.102</v>
      </c>
      <c r="R211" s="209">
        <f>Q211*H211</f>
        <v>1.64832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176</v>
      </c>
      <c r="AT211" s="211" t="s">
        <v>260</v>
      </c>
      <c r="AU211" s="211" t="s">
        <v>89</v>
      </c>
      <c r="AY211" s="17" t="s">
        <v>142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87</v>
      </c>
      <c r="BK211" s="212">
        <f>ROUND(I211*H211,2)</f>
        <v>0</v>
      </c>
      <c r="BL211" s="17" t="s">
        <v>141</v>
      </c>
      <c r="BM211" s="211" t="s">
        <v>361</v>
      </c>
    </row>
    <row r="212" spans="2:51" s="13" customFormat="1" ht="11.25">
      <c r="B212" s="229"/>
      <c r="C212" s="230"/>
      <c r="D212" s="213" t="s">
        <v>225</v>
      </c>
      <c r="E212" s="231" t="s">
        <v>1</v>
      </c>
      <c r="F212" s="232" t="s">
        <v>362</v>
      </c>
      <c r="G212" s="230"/>
      <c r="H212" s="233">
        <v>16.16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225</v>
      </c>
      <c r="AU212" s="239" t="s">
        <v>89</v>
      </c>
      <c r="AV212" s="13" t="s">
        <v>89</v>
      </c>
      <c r="AW212" s="13" t="s">
        <v>34</v>
      </c>
      <c r="AX212" s="13" t="s">
        <v>80</v>
      </c>
      <c r="AY212" s="239" t="s">
        <v>142</v>
      </c>
    </row>
    <row r="213" spans="2:51" s="14" customFormat="1" ht="11.25">
      <c r="B213" s="240"/>
      <c r="C213" s="241"/>
      <c r="D213" s="213" t="s">
        <v>225</v>
      </c>
      <c r="E213" s="242" t="s">
        <v>1</v>
      </c>
      <c r="F213" s="243" t="s">
        <v>227</v>
      </c>
      <c r="G213" s="241"/>
      <c r="H213" s="244">
        <v>16.16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225</v>
      </c>
      <c r="AU213" s="250" t="s">
        <v>89</v>
      </c>
      <c r="AV213" s="14" t="s">
        <v>141</v>
      </c>
      <c r="AW213" s="14" t="s">
        <v>34</v>
      </c>
      <c r="AX213" s="14" t="s">
        <v>87</v>
      </c>
      <c r="AY213" s="250" t="s">
        <v>142</v>
      </c>
    </row>
    <row r="214" spans="1:65" s="2" customFormat="1" ht="16.5" customHeight="1">
      <c r="A214" s="34"/>
      <c r="B214" s="35"/>
      <c r="C214" s="251" t="s">
        <v>363</v>
      </c>
      <c r="D214" s="251" t="s">
        <v>260</v>
      </c>
      <c r="E214" s="252" t="s">
        <v>364</v>
      </c>
      <c r="F214" s="253" t="s">
        <v>365</v>
      </c>
      <c r="G214" s="254" t="s">
        <v>334</v>
      </c>
      <c r="H214" s="255">
        <v>12.12</v>
      </c>
      <c r="I214" s="256"/>
      <c r="J214" s="257">
        <f>ROUND(I214*H214,2)</f>
        <v>0</v>
      </c>
      <c r="K214" s="253" t="s">
        <v>147</v>
      </c>
      <c r="L214" s="258"/>
      <c r="M214" s="259" t="s">
        <v>1</v>
      </c>
      <c r="N214" s="260" t="s">
        <v>45</v>
      </c>
      <c r="O214" s="71"/>
      <c r="P214" s="209">
        <f>O214*H214</f>
        <v>0</v>
      </c>
      <c r="Q214" s="209">
        <v>0.081</v>
      </c>
      <c r="R214" s="209">
        <f>Q214*H214</f>
        <v>0.9817199999999999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176</v>
      </c>
      <c r="AT214" s="211" t="s">
        <v>260</v>
      </c>
      <c r="AU214" s="211" t="s">
        <v>89</v>
      </c>
      <c r="AY214" s="17" t="s">
        <v>142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87</v>
      </c>
      <c r="BK214" s="212">
        <f>ROUND(I214*H214,2)</f>
        <v>0</v>
      </c>
      <c r="BL214" s="17" t="s">
        <v>141</v>
      </c>
      <c r="BM214" s="211" t="s">
        <v>366</v>
      </c>
    </row>
    <row r="215" spans="2:51" s="13" customFormat="1" ht="11.25">
      <c r="B215" s="229"/>
      <c r="C215" s="230"/>
      <c r="D215" s="213" t="s">
        <v>225</v>
      </c>
      <c r="E215" s="231" t="s">
        <v>1</v>
      </c>
      <c r="F215" s="232" t="s">
        <v>367</v>
      </c>
      <c r="G215" s="230"/>
      <c r="H215" s="233">
        <v>12.12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225</v>
      </c>
      <c r="AU215" s="239" t="s">
        <v>89</v>
      </c>
      <c r="AV215" s="13" t="s">
        <v>89</v>
      </c>
      <c r="AW215" s="13" t="s">
        <v>34</v>
      </c>
      <c r="AX215" s="13" t="s">
        <v>80</v>
      </c>
      <c r="AY215" s="239" t="s">
        <v>142</v>
      </c>
    </row>
    <row r="216" spans="2:51" s="14" customFormat="1" ht="11.25">
      <c r="B216" s="240"/>
      <c r="C216" s="241"/>
      <c r="D216" s="213" t="s">
        <v>225</v>
      </c>
      <c r="E216" s="242" t="s">
        <v>1</v>
      </c>
      <c r="F216" s="243" t="s">
        <v>227</v>
      </c>
      <c r="G216" s="241"/>
      <c r="H216" s="244">
        <v>12.12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225</v>
      </c>
      <c r="AU216" s="250" t="s">
        <v>89</v>
      </c>
      <c r="AV216" s="14" t="s">
        <v>141</v>
      </c>
      <c r="AW216" s="14" t="s">
        <v>34</v>
      </c>
      <c r="AX216" s="14" t="s">
        <v>87</v>
      </c>
      <c r="AY216" s="250" t="s">
        <v>142</v>
      </c>
    </row>
    <row r="217" spans="1:65" s="2" customFormat="1" ht="16.5" customHeight="1">
      <c r="A217" s="34"/>
      <c r="B217" s="35"/>
      <c r="C217" s="251" t="s">
        <v>368</v>
      </c>
      <c r="D217" s="251" t="s">
        <v>260</v>
      </c>
      <c r="E217" s="252" t="s">
        <v>369</v>
      </c>
      <c r="F217" s="253" t="s">
        <v>370</v>
      </c>
      <c r="G217" s="254" t="s">
        <v>334</v>
      </c>
      <c r="H217" s="255">
        <v>2.02</v>
      </c>
      <c r="I217" s="256"/>
      <c r="J217" s="257">
        <f>ROUND(I217*H217,2)</f>
        <v>0</v>
      </c>
      <c r="K217" s="253" t="s">
        <v>147</v>
      </c>
      <c r="L217" s="258"/>
      <c r="M217" s="259" t="s">
        <v>1</v>
      </c>
      <c r="N217" s="260" t="s">
        <v>45</v>
      </c>
      <c r="O217" s="71"/>
      <c r="P217" s="209">
        <f>O217*H217</f>
        <v>0</v>
      </c>
      <c r="Q217" s="209">
        <v>0.0483</v>
      </c>
      <c r="R217" s="209">
        <f>Q217*H217</f>
        <v>0.097566</v>
      </c>
      <c r="S217" s="209">
        <v>0</v>
      </c>
      <c r="T217" s="21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1" t="s">
        <v>176</v>
      </c>
      <c r="AT217" s="211" t="s">
        <v>260</v>
      </c>
      <c r="AU217" s="211" t="s">
        <v>89</v>
      </c>
      <c r="AY217" s="17" t="s">
        <v>142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7" t="s">
        <v>87</v>
      </c>
      <c r="BK217" s="212">
        <f>ROUND(I217*H217,2)</f>
        <v>0</v>
      </c>
      <c r="BL217" s="17" t="s">
        <v>141</v>
      </c>
      <c r="BM217" s="211" t="s">
        <v>371</v>
      </c>
    </row>
    <row r="218" spans="2:51" s="13" customFormat="1" ht="11.25">
      <c r="B218" s="229"/>
      <c r="C218" s="230"/>
      <c r="D218" s="213" t="s">
        <v>225</v>
      </c>
      <c r="E218" s="231" t="s">
        <v>1</v>
      </c>
      <c r="F218" s="232" t="s">
        <v>372</v>
      </c>
      <c r="G218" s="230"/>
      <c r="H218" s="233">
        <v>2.02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225</v>
      </c>
      <c r="AU218" s="239" t="s">
        <v>89</v>
      </c>
      <c r="AV218" s="13" t="s">
        <v>89</v>
      </c>
      <c r="AW218" s="13" t="s">
        <v>34</v>
      </c>
      <c r="AX218" s="13" t="s">
        <v>80</v>
      </c>
      <c r="AY218" s="239" t="s">
        <v>142</v>
      </c>
    </row>
    <row r="219" spans="2:51" s="14" customFormat="1" ht="11.25">
      <c r="B219" s="240"/>
      <c r="C219" s="241"/>
      <c r="D219" s="213" t="s">
        <v>225</v>
      </c>
      <c r="E219" s="242" t="s">
        <v>1</v>
      </c>
      <c r="F219" s="243" t="s">
        <v>227</v>
      </c>
      <c r="G219" s="241"/>
      <c r="H219" s="244">
        <v>2.02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225</v>
      </c>
      <c r="AU219" s="250" t="s">
        <v>89</v>
      </c>
      <c r="AV219" s="14" t="s">
        <v>141</v>
      </c>
      <c r="AW219" s="14" t="s">
        <v>34</v>
      </c>
      <c r="AX219" s="14" t="s">
        <v>87</v>
      </c>
      <c r="AY219" s="250" t="s">
        <v>142</v>
      </c>
    </row>
    <row r="220" spans="1:65" s="2" customFormat="1" ht="21.75" customHeight="1">
      <c r="A220" s="34"/>
      <c r="B220" s="35"/>
      <c r="C220" s="251" t="s">
        <v>373</v>
      </c>
      <c r="D220" s="251" t="s">
        <v>260</v>
      </c>
      <c r="E220" s="252" t="s">
        <v>374</v>
      </c>
      <c r="F220" s="253" t="s">
        <v>375</v>
      </c>
      <c r="G220" s="254" t="s">
        <v>334</v>
      </c>
      <c r="H220" s="255">
        <v>2.02</v>
      </c>
      <c r="I220" s="256"/>
      <c r="J220" s="257">
        <f>ROUND(I220*H220,2)</f>
        <v>0</v>
      </c>
      <c r="K220" s="253" t="s">
        <v>147</v>
      </c>
      <c r="L220" s="258"/>
      <c r="M220" s="259" t="s">
        <v>1</v>
      </c>
      <c r="N220" s="260" t="s">
        <v>45</v>
      </c>
      <c r="O220" s="71"/>
      <c r="P220" s="209">
        <f>O220*H220</f>
        <v>0</v>
      </c>
      <c r="Q220" s="209">
        <v>0.064</v>
      </c>
      <c r="R220" s="209">
        <f>Q220*H220</f>
        <v>0.12928</v>
      </c>
      <c r="S220" s="209">
        <v>0</v>
      </c>
      <c r="T220" s="21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1" t="s">
        <v>176</v>
      </c>
      <c r="AT220" s="211" t="s">
        <v>260</v>
      </c>
      <c r="AU220" s="211" t="s">
        <v>89</v>
      </c>
      <c r="AY220" s="17" t="s">
        <v>142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7" t="s">
        <v>87</v>
      </c>
      <c r="BK220" s="212">
        <f>ROUND(I220*H220,2)</f>
        <v>0</v>
      </c>
      <c r="BL220" s="17" t="s">
        <v>141</v>
      </c>
      <c r="BM220" s="211" t="s">
        <v>376</v>
      </c>
    </row>
    <row r="221" spans="2:51" s="13" customFormat="1" ht="11.25">
      <c r="B221" s="229"/>
      <c r="C221" s="230"/>
      <c r="D221" s="213" t="s">
        <v>225</v>
      </c>
      <c r="E221" s="231" t="s">
        <v>1</v>
      </c>
      <c r="F221" s="232" t="s">
        <v>377</v>
      </c>
      <c r="G221" s="230"/>
      <c r="H221" s="233">
        <v>2.02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225</v>
      </c>
      <c r="AU221" s="239" t="s">
        <v>89</v>
      </c>
      <c r="AV221" s="13" t="s">
        <v>89</v>
      </c>
      <c r="AW221" s="13" t="s">
        <v>34</v>
      </c>
      <c r="AX221" s="13" t="s">
        <v>80</v>
      </c>
      <c r="AY221" s="239" t="s">
        <v>142</v>
      </c>
    </row>
    <row r="222" spans="2:51" s="14" customFormat="1" ht="11.25">
      <c r="B222" s="240"/>
      <c r="C222" s="241"/>
      <c r="D222" s="213" t="s">
        <v>225</v>
      </c>
      <c r="E222" s="242" t="s">
        <v>1</v>
      </c>
      <c r="F222" s="243" t="s">
        <v>227</v>
      </c>
      <c r="G222" s="241"/>
      <c r="H222" s="244">
        <v>2.02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225</v>
      </c>
      <c r="AU222" s="250" t="s">
        <v>89</v>
      </c>
      <c r="AV222" s="14" t="s">
        <v>141</v>
      </c>
      <c r="AW222" s="14" t="s">
        <v>34</v>
      </c>
      <c r="AX222" s="14" t="s">
        <v>87</v>
      </c>
      <c r="AY222" s="250" t="s">
        <v>142</v>
      </c>
    </row>
    <row r="223" spans="1:65" s="2" customFormat="1" ht="33" customHeight="1">
      <c r="A223" s="34"/>
      <c r="B223" s="35"/>
      <c r="C223" s="200" t="s">
        <v>378</v>
      </c>
      <c r="D223" s="200" t="s">
        <v>143</v>
      </c>
      <c r="E223" s="201" t="s">
        <v>379</v>
      </c>
      <c r="F223" s="202" t="s">
        <v>380</v>
      </c>
      <c r="G223" s="203" t="s">
        <v>334</v>
      </c>
      <c r="H223" s="204">
        <v>60</v>
      </c>
      <c r="I223" s="205"/>
      <c r="J223" s="206">
        <f>ROUND(I223*H223,2)</f>
        <v>0</v>
      </c>
      <c r="K223" s="202" t="s">
        <v>194</v>
      </c>
      <c r="L223" s="39"/>
      <c r="M223" s="207" t="s">
        <v>1</v>
      </c>
      <c r="N223" s="208" t="s">
        <v>45</v>
      </c>
      <c r="O223" s="71"/>
      <c r="P223" s="209">
        <f>O223*H223</f>
        <v>0</v>
      </c>
      <c r="Q223" s="209">
        <v>0.1295</v>
      </c>
      <c r="R223" s="209">
        <f>Q223*H223</f>
        <v>7.7700000000000005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141</v>
      </c>
      <c r="AT223" s="211" t="s">
        <v>143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381</v>
      </c>
    </row>
    <row r="224" spans="2:51" s="13" customFormat="1" ht="11.25">
      <c r="B224" s="229"/>
      <c r="C224" s="230"/>
      <c r="D224" s="213" t="s">
        <v>225</v>
      </c>
      <c r="E224" s="231" t="s">
        <v>1</v>
      </c>
      <c r="F224" s="232" t="s">
        <v>382</v>
      </c>
      <c r="G224" s="230"/>
      <c r="H224" s="233">
        <v>60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225</v>
      </c>
      <c r="AU224" s="239" t="s">
        <v>89</v>
      </c>
      <c r="AV224" s="13" t="s">
        <v>89</v>
      </c>
      <c r="AW224" s="13" t="s">
        <v>34</v>
      </c>
      <c r="AX224" s="13" t="s">
        <v>80</v>
      </c>
      <c r="AY224" s="239" t="s">
        <v>142</v>
      </c>
    </row>
    <row r="225" spans="2:51" s="14" customFormat="1" ht="11.25">
      <c r="B225" s="240"/>
      <c r="C225" s="241"/>
      <c r="D225" s="213" t="s">
        <v>225</v>
      </c>
      <c r="E225" s="242" t="s">
        <v>1</v>
      </c>
      <c r="F225" s="243" t="s">
        <v>227</v>
      </c>
      <c r="G225" s="241"/>
      <c r="H225" s="244">
        <v>60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225</v>
      </c>
      <c r="AU225" s="250" t="s">
        <v>89</v>
      </c>
      <c r="AV225" s="14" t="s">
        <v>141</v>
      </c>
      <c r="AW225" s="14" t="s">
        <v>34</v>
      </c>
      <c r="AX225" s="14" t="s">
        <v>87</v>
      </c>
      <c r="AY225" s="250" t="s">
        <v>142</v>
      </c>
    </row>
    <row r="226" spans="1:65" s="2" customFormat="1" ht="16.5" customHeight="1">
      <c r="A226" s="34"/>
      <c r="B226" s="35"/>
      <c r="C226" s="251" t="s">
        <v>383</v>
      </c>
      <c r="D226" s="251" t="s">
        <v>260</v>
      </c>
      <c r="E226" s="252" t="s">
        <v>384</v>
      </c>
      <c r="F226" s="253" t="s">
        <v>385</v>
      </c>
      <c r="G226" s="254" t="s">
        <v>334</v>
      </c>
      <c r="H226" s="255">
        <v>60.6</v>
      </c>
      <c r="I226" s="256"/>
      <c r="J226" s="257">
        <f>ROUND(I226*H226,2)</f>
        <v>0</v>
      </c>
      <c r="K226" s="253" t="s">
        <v>147</v>
      </c>
      <c r="L226" s="258"/>
      <c r="M226" s="259" t="s">
        <v>1</v>
      </c>
      <c r="N226" s="260" t="s">
        <v>45</v>
      </c>
      <c r="O226" s="71"/>
      <c r="P226" s="209">
        <f>O226*H226</f>
        <v>0</v>
      </c>
      <c r="Q226" s="209">
        <v>0.058</v>
      </c>
      <c r="R226" s="209">
        <f>Q226*H226</f>
        <v>3.5148</v>
      </c>
      <c r="S226" s="209">
        <v>0</v>
      </c>
      <c r="T226" s="21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1" t="s">
        <v>176</v>
      </c>
      <c r="AT226" s="211" t="s">
        <v>260</v>
      </c>
      <c r="AU226" s="211" t="s">
        <v>89</v>
      </c>
      <c r="AY226" s="17" t="s">
        <v>142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7" t="s">
        <v>87</v>
      </c>
      <c r="BK226" s="212">
        <f>ROUND(I226*H226,2)</f>
        <v>0</v>
      </c>
      <c r="BL226" s="17" t="s">
        <v>141</v>
      </c>
      <c r="BM226" s="211" t="s">
        <v>386</v>
      </c>
    </row>
    <row r="227" spans="2:51" s="13" customFormat="1" ht="11.25">
      <c r="B227" s="229"/>
      <c r="C227" s="230"/>
      <c r="D227" s="213" t="s">
        <v>225</v>
      </c>
      <c r="E227" s="231" t="s">
        <v>1</v>
      </c>
      <c r="F227" s="232" t="s">
        <v>387</v>
      </c>
      <c r="G227" s="230"/>
      <c r="H227" s="233">
        <v>60.6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225</v>
      </c>
      <c r="AU227" s="239" t="s">
        <v>89</v>
      </c>
      <c r="AV227" s="13" t="s">
        <v>89</v>
      </c>
      <c r="AW227" s="13" t="s">
        <v>34</v>
      </c>
      <c r="AX227" s="13" t="s">
        <v>80</v>
      </c>
      <c r="AY227" s="239" t="s">
        <v>142</v>
      </c>
    </row>
    <row r="228" spans="2:51" s="14" customFormat="1" ht="11.25">
      <c r="B228" s="240"/>
      <c r="C228" s="241"/>
      <c r="D228" s="213" t="s">
        <v>225</v>
      </c>
      <c r="E228" s="242" t="s">
        <v>1</v>
      </c>
      <c r="F228" s="243" t="s">
        <v>227</v>
      </c>
      <c r="G228" s="241"/>
      <c r="H228" s="244">
        <v>60.6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225</v>
      </c>
      <c r="AU228" s="250" t="s">
        <v>89</v>
      </c>
      <c r="AV228" s="14" t="s">
        <v>141</v>
      </c>
      <c r="AW228" s="14" t="s">
        <v>34</v>
      </c>
      <c r="AX228" s="14" t="s">
        <v>87</v>
      </c>
      <c r="AY228" s="250" t="s">
        <v>142</v>
      </c>
    </row>
    <row r="229" spans="1:65" s="2" customFormat="1" ht="16.5" customHeight="1">
      <c r="A229" s="34"/>
      <c r="B229" s="35"/>
      <c r="C229" s="200" t="s">
        <v>388</v>
      </c>
      <c r="D229" s="200" t="s">
        <v>143</v>
      </c>
      <c r="E229" s="201" t="s">
        <v>389</v>
      </c>
      <c r="F229" s="202" t="s">
        <v>390</v>
      </c>
      <c r="G229" s="203" t="s">
        <v>334</v>
      </c>
      <c r="H229" s="204">
        <v>17</v>
      </c>
      <c r="I229" s="205"/>
      <c r="J229" s="206">
        <f>ROUND(I229*H229,2)</f>
        <v>0</v>
      </c>
      <c r="K229" s="202" t="s">
        <v>147</v>
      </c>
      <c r="L229" s="39"/>
      <c r="M229" s="207" t="s">
        <v>1</v>
      </c>
      <c r="N229" s="208" t="s">
        <v>45</v>
      </c>
      <c r="O229" s="71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1" t="s">
        <v>141</v>
      </c>
      <c r="AT229" s="211" t="s">
        <v>143</v>
      </c>
      <c r="AU229" s="211" t="s">
        <v>89</v>
      </c>
      <c r="AY229" s="17" t="s">
        <v>142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7" t="s">
        <v>87</v>
      </c>
      <c r="BK229" s="212">
        <f>ROUND(I229*H229,2)</f>
        <v>0</v>
      </c>
      <c r="BL229" s="17" t="s">
        <v>141</v>
      </c>
      <c r="BM229" s="211" t="s">
        <v>391</v>
      </c>
    </row>
    <row r="230" spans="2:51" s="13" customFormat="1" ht="11.25">
      <c r="B230" s="229"/>
      <c r="C230" s="230"/>
      <c r="D230" s="213" t="s">
        <v>225</v>
      </c>
      <c r="E230" s="231" t="s">
        <v>1</v>
      </c>
      <c r="F230" s="232" t="s">
        <v>392</v>
      </c>
      <c r="G230" s="230"/>
      <c r="H230" s="233">
        <v>17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225</v>
      </c>
      <c r="AU230" s="239" t="s">
        <v>89</v>
      </c>
      <c r="AV230" s="13" t="s">
        <v>89</v>
      </c>
      <c r="AW230" s="13" t="s">
        <v>34</v>
      </c>
      <c r="AX230" s="13" t="s">
        <v>80</v>
      </c>
      <c r="AY230" s="239" t="s">
        <v>142</v>
      </c>
    </row>
    <row r="231" spans="2:51" s="14" customFormat="1" ht="11.25">
      <c r="B231" s="240"/>
      <c r="C231" s="241"/>
      <c r="D231" s="213" t="s">
        <v>225</v>
      </c>
      <c r="E231" s="242" t="s">
        <v>1</v>
      </c>
      <c r="F231" s="243" t="s">
        <v>227</v>
      </c>
      <c r="G231" s="241"/>
      <c r="H231" s="244">
        <v>17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225</v>
      </c>
      <c r="AU231" s="250" t="s">
        <v>89</v>
      </c>
      <c r="AV231" s="14" t="s">
        <v>141</v>
      </c>
      <c r="AW231" s="14" t="s">
        <v>34</v>
      </c>
      <c r="AX231" s="14" t="s">
        <v>87</v>
      </c>
      <c r="AY231" s="250" t="s">
        <v>142</v>
      </c>
    </row>
    <row r="232" spans="1:65" s="2" customFormat="1" ht="21.75" customHeight="1">
      <c r="A232" s="34"/>
      <c r="B232" s="35"/>
      <c r="C232" s="200" t="s">
        <v>393</v>
      </c>
      <c r="D232" s="200" t="s">
        <v>143</v>
      </c>
      <c r="E232" s="201" t="s">
        <v>394</v>
      </c>
      <c r="F232" s="202" t="s">
        <v>395</v>
      </c>
      <c r="G232" s="203" t="s">
        <v>334</v>
      </c>
      <c r="H232" s="204">
        <v>36</v>
      </c>
      <c r="I232" s="205"/>
      <c r="J232" s="206">
        <f>ROUND(I232*H232,2)</f>
        <v>0</v>
      </c>
      <c r="K232" s="202" t="s">
        <v>147</v>
      </c>
      <c r="L232" s="39"/>
      <c r="M232" s="207" t="s">
        <v>1</v>
      </c>
      <c r="N232" s="208" t="s">
        <v>45</v>
      </c>
      <c r="O232" s="71"/>
      <c r="P232" s="209">
        <f>O232*H232</f>
        <v>0</v>
      </c>
      <c r="Q232" s="209">
        <v>0</v>
      </c>
      <c r="R232" s="209">
        <f>Q232*H232</f>
        <v>0</v>
      </c>
      <c r="S232" s="209">
        <v>0.35</v>
      </c>
      <c r="T232" s="210">
        <f>S232*H232</f>
        <v>12.6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141</v>
      </c>
      <c r="AT232" s="211" t="s">
        <v>143</v>
      </c>
      <c r="AU232" s="211" t="s">
        <v>89</v>
      </c>
      <c r="AY232" s="17" t="s">
        <v>142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87</v>
      </c>
      <c r="BK232" s="212">
        <f>ROUND(I232*H232,2)</f>
        <v>0</v>
      </c>
      <c r="BL232" s="17" t="s">
        <v>141</v>
      </c>
      <c r="BM232" s="211" t="s">
        <v>396</v>
      </c>
    </row>
    <row r="233" spans="2:51" s="13" customFormat="1" ht="22.5">
      <c r="B233" s="229"/>
      <c r="C233" s="230"/>
      <c r="D233" s="213" t="s">
        <v>225</v>
      </c>
      <c r="E233" s="231" t="s">
        <v>1</v>
      </c>
      <c r="F233" s="232" t="s">
        <v>397</v>
      </c>
      <c r="G233" s="230"/>
      <c r="H233" s="233">
        <v>36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225</v>
      </c>
      <c r="AU233" s="239" t="s">
        <v>89</v>
      </c>
      <c r="AV233" s="13" t="s">
        <v>89</v>
      </c>
      <c r="AW233" s="13" t="s">
        <v>34</v>
      </c>
      <c r="AX233" s="13" t="s">
        <v>80</v>
      </c>
      <c r="AY233" s="239" t="s">
        <v>142</v>
      </c>
    </row>
    <row r="234" spans="2:51" s="14" customFormat="1" ht="11.25">
      <c r="B234" s="240"/>
      <c r="C234" s="241"/>
      <c r="D234" s="213" t="s">
        <v>225</v>
      </c>
      <c r="E234" s="242" t="s">
        <v>1</v>
      </c>
      <c r="F234" s="243" t="s">
        <v>227</v>
      </c>
      <c r="G234" s="241"/>
      <c r="H234" s="244">
        <v>36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225</v>
      </c>
      <c r="AU234" s="250" t="s">
        <v>89</v>
      </c>
      <c r="AV234" s="14" t="s">
        <v>141</v>
      </c>
      <c r="AW234" s="14" t="s">
        <v>34</v>
      </c>
      <c r="AX234" s="14" t="s">
        <v>87</v>
      </c>
      <c r="AY234" s="250" t="s">
        <v>142</v>
      </c>
    </row>
    <row r="235" spans="1:65" s="2" customFormat="1" ht="16.5" customHeight="1">
      <c r="A235" s="34"/>
      <c r="B235" s="35"/>
      <c r="C235" s="200" t="s">
        <v>398</v>
      </c>
      <c r="D235" s="200" t="s">
        <v>143</v>
      </c>
      <c r="E235" s="201" t="s">
        <v>399</v>
      </c>
      <c r="F235" s="202" t="s">
        <v>400</v>
      </c>
      <c r="G235" s="203" t="s">
        <v>334</v>
      </c>
      <c r="H235" s="204">
        <v>16</v>
      </c>
      <c r="I235" s="205"/>
      <c r="J235" s="206">
        <f>ROUND(I235*H235,2)</f>
        <v>0</v>
      </c>
      <c r="K235" s="202" t="s">
        <v>194</v>
      </c>
      <c r="L235" s="39"/>
      <c r="M235" s="207" t="s">
        <v>1</v>
      </c>
      <c r="N235" s="208" t="s">
        <v>45</v>
      </c>
      <c r="O235" s="71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141</v>
      </c>
      <c r="AT235" s="211" t="s">
        <v>143</v>
      </c>
      <c r="AU235" s="211" t="s">
        <v>89</v>
      </c>
      <c r="AY235" s="17" t="s">
        <v>142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87</v>
      </c>
      <c r="BK235" s="212">
        <f>ROUND(I235*H235,2)</f>
        <v>0</v>
      </c>
      <c r="BL235" s="17" t="s">
        <v>141</v>
      </c>
      <c r="BM235" s="211" t="s">
        <v>401</v>
      </c>
    </row>
    <row r="236" spans="2:51" s="13" customFormat="1" ht="11.25">
      <c r="B236" s="229"/>
      <c r="C236" s="230"/>
      <c r="D236" s="213" t="s">
        <v>225</v>
      </c>
      <c r="E236" s="231" t="s">
        <v>1</v>
      </c>
      <c r="F236" s="232" t="s">
        <v>402</v>
      </c>
      <c r="G236" s="230"/>
      <c r="H236" s="233">
        <v>16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225</v>
      </c>
      <c r="AU236" s="239" t="s">
        <v>89</v>
      </c>
      <c r="AV236" s="13" t="s">
        <v>89</v>
      </c>
      <c r="AW236" s="13" t="s">
        <v>34</v>
      </c>
      <c r="AX236" s="13" t="s">
        <v>80</v>
      </c>
      <c r="AY236" s="239" t="s">
        <v>142</v>
      </c>
    </row>
    <row r="237" spans="2:51" s="14" customFormat="1" ht="11.25">
      <c r="B237" s="240"/>
      <c r="C237" s="241"/>
      <c r="D237" s="213" t="s">
        <v>225</v>
      </c>
      <c r="E237" s="242" t="s">
        <v>1</v>
      </c>
      <c r="F237" s="243" t="s">
        <v>227</v>
      </c>
      <c r="G237" s="241"/>
      <c r="H237" s="244">
        <v>16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225</v>
      </c>
      <c r="AU237" s="250" t="s">
        <v>89</v>
      </c>
      <c r="AV237" s="14" t="s">
        <v>141</v>
      </c>
      <c r="AW237" s="14" t="s">
        <v>34</v>
      </c>
      <c r="AX237" s="14" t="s">
        <v>87</v>
      </c>
      <c r="AY237" s="250" t="s">
        <v>142</v>
      </c>
    </row>
    <row r="238" spans="2:63" s="11" customFormat="1" ht="22.9" customHeight="1">
      <c r="B238" s="186"/>
      <c r="C238" s="187"/>
      <c r="D238" s="188" t="s">
        <v>79</v>
      </c>
      <c r="E238" s="227" t="s">
        <v>403</v>
      </c>
      <c r="F238" s="227" t="s">
        <v>404</v>
      </c>
      <c r="G238" s="187"/>
      <c r="H238" s="187"/>
      <c r="I238" s="190"/>
      <c r="J238" s="228">
        <f>BK238</f>
        <v>0</v>
      </c>
      <c r="K238" s="187"/>
      <c r="L238" s="192"/>
      <c r="M238" s="193"/>
      <c r="N238" s="194"/>
      <c r="O238" s="194"/>
      <c r="P238" s="195">
        <f>SUM(P239:P248)</f>
        <v>0</v>
      </c>
      <c r="Q238" s="194"/>
      <c r="R238" s="195">
        <f>SUM(R239:R248)</f>
        <v>0</v>
      </c>
      <c r="S238" s="194"/>
      <c r="T238" s="196">
        <f>SUM(T239:T248)</f>
        <v>0</v>
      </c>
      <c r="AR238" s="197" t="s">
        <v>87</v>
      </c>
      <c r="AT238" s="198" t="s">
        <v>79</v>
      </c>
      <c r="AU238" s="198" t="s">
        <v>87</v>
      </c>
      <c r="AY238" s="197" t="s">
        <v>142</v>
      </c>
      <c r="BK238" s="199">
        <f>SUM(BK239:BK248)</f>
        <v>0</v>
      </c>
    </row>
    <row r="239" spans="1:65" s="2" customFormat="1" ht="16.5" customHeight="1">
      <c r="A239" s="34"/>
      <c r="B239" s="35"/>
      <c r="C239" s="200" t="s">
        <v>405</v>
      </c>
      <c r="D239" s="200" t="s">
        <v>143</v>
      </c>
      <c r="E239" s="201" t="s">
        <v>406</v>
      </c>
      <c r="F239" s="202" t="s">
        <v>407</v>
      </c>
      <c r="G239" s="203" t="s">
        <v>408</v>
      </c>
      <c r="H239" s="204">
        <v>12.6</v>
      </c>
      <c r="I239" s="205"/>
      <c r="J239" s="206">
        <f>ROUND(I239*H239,2)</f>
        <v>0</v>
      </c>
      <c r="K239" s="202" t="s">
        <v>147</v>
      </c>
      <c r="L239" s="39"/>
      <c r="M239" s="207" t="s">
        <v>1</v>
      </c>
      <c r="N239" s="208" t="s">
        <v>45</v>
      </c>
      <c r="O239" s="71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1" t="s">
        <v>141</v>
      </c>
      <c r="AT239" s="211" t="s">
        <v>143</v>
      </c>
      <c r="AU239" s="211" t="s">
        <v>89</v>
      </c>
      <c r="AY239" s="17" t="s">
        <v>142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7" t="s">
        <v>87</v>
      </c>
      <c r="BK239" s="212">
        <f>ROUND(I239*H239,2)</f>
        <v>0</v>
      </c>
      <c r="BL239" s="17" t="s">
        <v>141</v>
      </c>
      <c r="BM239" s="211" t="s">
        <v>409</v>
      </c>
    </row>
    <row r="240" spans="2:51" s="13" customFormat="1" ht="11.25">
      <c r="B240" s="229"/>
      <c r="C240" s="230"/>
      <c r="D240" s="213" t="s">
        <v>225</v>
      </c>
      <c r="E240" s="231" t="s">
        <v>1</v>
      </c>
      <c r="F240" s="232" t="s">
        <v>410</v>
      </c>
      <c r="G240" s="230"/>
      <c r="H240" s="233">
        <v>12.6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225</v>
      </c>
      <c r="AU240" s="239" t="s">
        <v>89</v>
      </c>
      <c r="AV240" s="13" t="s">
        <v>89</v>
      </c>
      <c r="AW240" s="13" t="s">
        <v>34</v>
      </c>
      <c r="AX240" s="13" t="s">
        <v>80</v>
      </c>
      <c r="AY240" s="239" t="s">
        <v>142</v>
      </c>
    </row>
    <row r="241" spans="2:51" s="14" customFormat="1" ht="11.25">
      <c r="B241" s="240"/>
      <c r="C241" s="241"/>
      <c r="D241" s="213" t="s">
        <v>225</v>
      </c>
      <c r="E241" s="242" t="s">
        <v>1</v>
      </c>
      <c r="F241" s="243" t="s">
        <v>227</v>
      </c>
      <c r="G241" s="241"/>
      <c r="H241" s="244">
        <v>12.6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225</v>
      </c>
      <c r="AU241" s="250" t="s">
        <v>89</v>
      </c>
      <c r="AV241" s="14" t="s">
        <v>141</v>
      </c>
      <c r="AW241" s="14" t="s">
        <v>34</v>
      </c>
      <c r="AX241" s="14" t="s">
        <v>87</v>
      </c>
      <c r="AY241" s="250" t="s">
        <v>142</v>
      </c>
    </row>
    <row r="242" spans="1:65" s="2" customFormat="1" ht="21.75" customHeight="1">
      <c r="A242" s="34"/>
      <c r="B242" s="35"/>
      <c r="C242" s="200" t="s">
        <v>411</v>
      </c>
      <c r="D242" s="200" t="s">
        <v>143</v>
      </c>
      <c r="E242" s="201" t="s">
        <v>412</v>
      </c>
      <c r="F242" s="202" t="s">
        <v>413</v>
      </c>
      <c r="G242" s="203" t="s">
        <v>408</v>
      </c>
      <c r="H242" s="204">
        <v>176.4</v>
      </c>
      <c r="I242" s="205"/>
      <c r="J242" s="206">
        <f>ROUND(I242*H242,2)</f>
        <v>0</v>
      </c>
      <c r="K242" s="202" t="s">
        <v>147</v>
      </c>
      <c r="L242" s="39"/>
      <c r="M242" s="207" t="s">
        <v>1</v>
      </c>
      <c r="N242" s="208" t="s">
        <v>45</v>
      </c>
      <c r="O242" s="71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141</v>
      </c>
      <c r="AT242" s="211" t="s">
        <v>143</v>
      </c>
      <c r="AU242" s="211" t="s">
        <v>89</v>
      </c>
      <c r="AY242" s="17" t="s">
        <v>142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87</v>
      </c>
      <c r="BK242" s="212">
        <f>ROUND(I242*H242,2)</f>
        <v>0</v>
      </c>
      <c r="BL242" s="17" t="s">
        <v>141</v>
      </c>
      <c r="BM242" s="211" t="s">
        <v>414</v>
      </c>
    </row>
    <row r="243" spans="2:51" s="15" customFormat="1" ht="11.25">
      <c r="B243" s="261"/>
      <c r="C243" s="262"/>
      <c r="D243" s="213" t="s">
        <v>225</v>
      </c>
      <c r="E243" s="263" t="s">
        <v>1</v>
      </c>
      <c r="F243" s="264" t="s">
        <v>415</v>
      </c>
      <c r="G243" s="262"/>
      <c r="H243" s="263" t="s">
        <v>1</v>
      </c>
      <c r="I243" s="265"/>
      <c r="J243" s="262"/>
      <c r="K243" s="262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225</v>
      </c>
      <c r="AU243" s="270" t="s">
        <v>89</v>
      </c>
      <c r="AV243" s="15" t="s">
        <v>87</v>
      </c>
      <c r="AW243" s="15" t="s">
        <v>34</v>
      </c>
      <c r="AX243" s="15" t="s">
        <v>80</v>
      </c>
      <c r="AY243" s="270" t="s">
        <v>142</v>
      </c>
    </row>
    <row r="244" spans="2:51" s="13" customFormat="1" ht="11.25">
      <c r="B244" s="229"/>
      <c r="C244" s="230"/>
      <c r="D244" s="213" t="s">
        <v>225</v>
      </c>
      <c r="E244" s="231" t="s">
        <v>1</v>
      </c>
      <c r="F244" s="232" t="s">
        <v>416</v>
      </c>
      <c r="G244" s="230"/>
      <c r="H244" s="233">
        <v>176.4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225</v>
      </c>
      <c r="AU244" s="239" t="s">
        <v>89</v>
      </c>
      <c r="AV244" s="13" t="s">
        <v>89</v>
      </c>
      <c r="AW244" s="13" t="s">
        <v>34</v>
      </c>
      <c r="AX244" s="13" t="s">
        <v>80</v>
      </c>
      <c r="AY244" s="239" t="s">
        <v>142</v>
      </c>
    </row>
    <row r="245" spans="2:51" s="14" customFormat="1" ht="11.25">
      <c r="B245" s="240"/>
      <c r="C245" s="241"/>
      <c r="D245" s="213" t="s">
        <v>225</v>
      </c>
      <c r="E245" s="242" t="s">
        <v>1</v>
      </c>
      <c r="F245" s="243" t="s">
        <v>227</v>
      </c>
      <c r="G245" s="241"/>
      <c r="H245" s="244">
        <v>176.4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225</v>
      </c>
      <c r="AU245" s="250" t="s">
        <v>89</v>
      </c>
      <c r="AV245" s="14" t="s">
        <v>141</v>
      </c>
      <c r="AW245" s="14" t="s">
        <v>34</v>
      </c>
      <c r="AX245" s="14" t="s">
        <v>87</v>
      </c>
      <c r="AY245" s="250" t="s">
        <v>142</v>
      </c>
    </row>
    <row r="246" spans="1:65" s="2" customFormat="1" ht="21.75" customHeight="1">
      <c r="A246" s="34"/>
      <c r="B246" s="35"/>
      <c r="C246" s="200" t="s">
        <v>417</v>
      </c>
      <c r="D246" s="200" t="s">
        <v>143</v>
      </c>
      <c r="E246" s="201" t="s">
        <v>418</v>
      </c>
      <c r="F246" s="202" t="s">
        <v>419</v>
      </c>
      <c r="G246" s="203" t="s">
        <v>408</v>
      </c>
      <c r="H246" s="204">
        <v>12.6</v>
      </c>
      <c r="I246" s="205"/>
      <c r="J246" s="206">
        <f>ROUND(I246*H246,2)</f>
        <v>0</v>
      </c>
      <c r="K246" s="202" t="s">
        <v>147</v>
      </c>
      <c r="L246" s="39"/>
      <c r="M246" s="207" t="s">
        <v>1</v>
      </c>
      <c r="N246" s="208" t="s">
        <v>45</v>
      </c>
      <c r="O246" s="71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1" t="s">
        <v>141</v>
      </c>
      <c r="AT246" s="211" t="s">
        <v>143</v>
      </c>
      <c r="AU246" s="211" t="s">
        <v>89</v>
      </c>
      <c r="AY246" s="17" t="s">
        <v>142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7" t="s">
        <v>87</v>
      </c>
      <c r="BK246" s="212">
        <f>ROUND(I246*H246,2)</f>
        <v>0</v>
      </c>
      <c r="BL246" s="17" t="s">
        <v>141</v>
      </c>
      <c r="BM246" s="211" t="s">
        <v>420</v>
      </c>
    </row>
    <row r="247" spans="2:51" s="13" customFormat="1" ht="11.25">
      <c r="B247" s="229"/>
      <c r="C247" s="230"/>
      <c r="D247" s="213" t="s">
        <v>225</v>
      </c>
      <c r="E247" s="231" t="s">
        <v>1</v>
      </c>
      <c r="F247" s="232" t="s">
        <v>421</v>
      </c>
      <c r="G247" s="230"/>
      <c r="H247" s="233">
        <v>12.6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225</v>
      </c>
      <c r="AU247" s="239" t="s">
        <v>89</v>
      </c>
      <c r="AV247" s="13" t="s">
        <v>89</v>
      </c>
      <c r="AW247" s="13" t="s">
        <v>34</v>
      </c>
      <c r="AX247" s="13" t="s">
        <v>80</v>
      </c>
      <c r="AY247" s="239" t="s">
        <v>142</v>
      </c>
    </row>
    <row r="248" spans="2:51" s="14" customFormat="1" ht="11.25">
      <c r="B248" s="240"/>
      <c r="C248" s="241"/>
      <c r="D248" s="213" t="s">
        <v>225</v>
      </c>
      <c r="E248" s="242" t="s">
        <v>1</v>
      </c>
      <c r="F248" s="243" t="s">
        <v>227</v>
      </c>
      <c r="G248" s="241"/>
      <c r="H248" s="244">
        <v>12.6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225</v>
      </c>
      <c r="AU248" s="250" t="s">
        <v>89</v>
      </c>
      <c r="AV248" s="14" t="s">
        <v>141</v>
      </c>
      <c r="AW248" s="14" t="s">
        <v>34</v>
      </c>
      <c r="AX248" s="14" t="s">
        <v>87</v>
      </c>
      <c r="AY248" s="250" t="s">
        <v>142</v>
      </c>
    </row>
    <row r="249" spans="2:63" s="11" customFormat="1" ht="22.9" customHeight="1">
      <c r="B249" s="186"/>
      <c r="C249" s="187"/>
      <c r="D249" s="188" t="s">
        <v>79</v>
      </c>
      <c r="E249" s="227" t="s">
        <v>422</v>
      </c>
      <c r="F249" s="227" t="s">
        <v>423</v>
      </c>
      <c r="G249" s="187"/>
      <c r="H249" s="187"/>
      <c r="I249" s="190"/>
      <c r="J249" s="228">
        <f>BK249</f>
        <v>0</v>
      </c>
      <c r="K249" s="187"/>
      <c r="L249" s="192"/>
      <c r="M249" s="193"/>
      <c r="N249" s="194"/>
      <c r="O249" s="194"/>
      <c r="P249" s="195">
        <f>P250</f>
        <v>0</v>
      </c>
      <c r="Q249" s="194"/>
      <c r="R249" s="195">
        <f>R250</f>
        <v>0</v>
      </c>
      <c r="S249" s="194"/>
      <c r="T249" s="196">
        <f>T250</f>
        <v>0</v>
      </c>
      <c r="AR249" s="197" t="s">
        <v>87</v>
      </c>
      <c r="AT249" s="198" t="s">
        <v>79</v>
      </c>
      <c r="AU249" s="198" t="s">
        <v>87</v>
      </c>
      <c r="AY249" s="197" t="s">
        <v>142</v>
      </c>
      <c r="BK249" s="199">
        <f>BK250</f>
        <v>0</v>
      </c>
    </row>
    <row r="250" spans="1:65" s="2" customFormat="1" ht="21.75" customHeight="1">
      <c r="A250" s="34"/>
      <c r="B250" s="35"/>
      <c r="C250" s="200" t="s">
        <v>424</v>
      </c>
      <c r="D250" s="200" t="s">
        <v>143</v>
      </c>
      <c r="E250" s="201" t="s">
        <v>425</v>
      </c>
      <c r="F250" s="202" t="s">
        <v>426</v>
      </c>
      <c r="G250" s="203" t="s">
        <v>408</v>
      </c>
      <c r="H250" s="204">
        <v>35.576</v>
      </c>
      <c r="I250" s="205"/>
      <c r="J250" s="206">
        <f>ROUND(I250*H250,2)</f>
        <v>0</v>
      </c>
      <c r="K250" s="202" t="s">
        <v>147</v>
      </c>
      <c r="L250" s="39"/>
      <c r="M250" s="271" t="s">
        <v>1</v>
      </c>
      <c r="N250" s="272" t="s">
        <v>45</v>
      </c>
      <c r="O250" s="219"/>
      <c r="P250" s="273">
        <f>O250*H250</f>
        <v>0</v>
      </c>
      <c r="Q250" s="273">
        <v>0</v>
      </c>
      <c r="R250" s="273">
        <f>Q250*H250</f>
        <v>0</v>
      </c>
      <c r="S250" s="273">
        <v>0</v>
      </c>
      <c r="T250" s="27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1" t="s">
        <v>141</v>
      </c>
      <c r="AT250" s="211" t="s">
        <v>143</v>
      </c>
      <c r="AU250" s="211" t="s">
        <v>89</v>
      </c>
      <c r="AY250" s="17" t="s">
        <v>142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87</v>
      </c>
      <c r="BK250" s="212">
        <f>ROUND(I250*H250,2)</f>
        <v>0</v>
      </c>
      <c r="BL250" s="17" t="s">
        <v>141</v>
      </c>
      <c r="BM250" s="211" t="s">
        <v>427</v>
      </c>
    </row>
    <row r="251" spans="1:31" s="2" customFormat="1" ht="6.95" customHeight="1">
      <c r="A251" s="34"/>
      <c r="B251" s="54"/>
      <c r="C251" s="55"/>
      <c r="D251" s="55"/>
      <c r="E251" s="55"/>
      <c r="F251" s="55"/>
      <c r="G251" s="55"/>
      <c r="H251" s="55"/>
      <c r="I251" s="158"/>
      <c r="J251" s="55"/>
      <c r="K251" s="55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algorithmName="SHA-512" hashValue="kscdcjjThLD74aSn8nD+uMI4sJFB1nwQTEiewNBxxvbEyN8+F7NBB6iQCjDxaRclcVW45g5+yEPDlmT0U/emJA==" saltValue="z8tcLXnG4UjJLxBx8n8ENaa1viIlzHc0qkyP7F8626/XyRk0YcDBUcKCxEedcN2K06B7Zjyb44DeKphkruQSQg==" spinCount="100000" sheet="1" objects="1" scenarios="1" formatColumns="0" formatRows="0" autoFilter="0"/>
  <autoFilter ref="C125:K25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209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428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ROUND((SUM(BE128:BE323)),2)</f>
        <v>0</v>
      </c>
      <c r="G35" s="34"/>
      <c r="H35" s="34"/>
      <c r="I35" s="137">
        <v>0.21</v>
      </c>
      <c r="J35" s="136">
        <f>ROUND(((SUM(BE128:BE323))*I35),2)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ROUND((SUM(BF128:BF323)),2)</f>
        <v>0</v>
      </c>
      <c r="G36" s="34"/>
      <c r="H36" s="34"/>
      <c r="I36" s="137">
        <v>0.15</v>
      </c>
      <c r="J36" s="136">
        <f>ROUND(((SUM(BF128:BF323))*I36),2)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ROUND((SUM(BG128:BG323)),2)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ROUND((SUM(BH128:BH323)),2)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ROUND((SUM(BI128:BI323)),2)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209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1.2 - Zastávka č.1 - směr Guty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J129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J130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J180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J207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J280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J316</f>
        <v>0</v>
      </c>
      <c r="K104" s="104"/>
      <c r="L104" s="226"/>
    </row>
    <row r="105" spans="2:12" s="9" customFormat="1" ht="24.95" customHeight="1">
      <c r="B105" s="167"/>
      <c r="C105" s="168"/>
      <c r="D105" s="169" t="s">
        <v>429</v>
      </c>
      <c r="E105" s="170"/>
      <c r="F105" s="170"/>
      <c r="G105" s="170"/>
      <c r="H105" s="170"/>
      <c r="I105" s="171"/>
      <c r="J105" s="172">
        <f>J318</f>
        <v>0</v>
      </c>
      <c r="K105" s="168"/>
      <c r="L105" s="173"/>
    </row>
    <row r="106" spans="2:12" s="12" customFormat="1" ht="19.9" customHeight="1">
      <c r="B106" s="221"/>
      <c r="C106" s="104"/>
      <c r="D106" s="222" t="s">
        <v>430</v>
      </c>
      <c r="E106" s="223"/>
      <c r="F106" s="223"/>
      <c r="G106" s="223"/>
      <c r="H106" s="223"/>
      <c r="I106" s="224"/>
      <c r="J106" s="225">
        <f>J319</f>
        <v>0</v>
      </c>
      <c r="K106" s="104"/>
      <c r="L106" s="226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8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61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7" t="str">
        <f>E7</f>
        <v>Dostavba nástupišť 4 zastávek na území města Třinec</v>
      </c>
      <c r="F116" s="328"/>
      <c r="G116" s="328"/>
      <c r="H116" s="328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117</v>
      </c>
      <c r="D117" s="22"/>
      <c r="E117" s="22"/>
      <c r="F117" s="22"/>
      <c r="G117" s="22"/>
      <c r="H117" s="22"/>
      <c r="I117" s="115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7" t="s">
        <v>209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210</v>
      </c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0" t="str">
        <f>E11</f>
        <v>1.2 - Zastávka č.1 - směr Guty</v>
      </c>
      <c r="F120" s="329"/>
      <c r="G120" s="329"/>
      <c r="H120" s="329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>Třinec</v>
      </c>
      <c r="G122" s="36"/>
      <c r="H122" s="36"/>
      <c r="I122" s="123" t="s">
        <v>22</v>
      </c>
      <c r="J122" s="66" t="str">
        <f>IF(J14="","",J14)</f>
        <v>29. 1. 2020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E17</f>
        <v>Město Třinec</v>
      </c>
      <c r="G124" s="36"/>
      <c r="H124" s="36"/>
      <c r="I124" s="123" t="s">
        <v>32</v>
      </c>
      <c r="J124" s="32" t="str">
        <f>E23</f>
        <v>UDI MORAVA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30</v>
      </c>
      <c r="D125" s="36"/>
      <c r="E125" s="36"/>
      <c r="F125" s="27" t="str">
        <f>IF(E20="","",E20)</f>
        <v>Vyplň údaj</v>
      </c>
      <c r="G125" s="36"/>
      <c r="H125" s="36"/>
      <c r="I125" s="123" t="s">
        <v>37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0" customFormat="1" ht="29.25" customHeight="1">
      <c r="A127" s="174"/>
      <c r="B127" s="175"/>
      <c r="C127" s="176" t="s">
        <v>127</v>
      </c>
      <c r="D127" s="177" t="s">
        <v>65</v>
      </c>
      <c r="E127" s="177" t="s">
        <v>61</v>
      </c>
      <c r="F127" s="177" t="s">
        <v>62</v>
      </c>
      <c r="G127" s="177" t="s">
        <v>128</v>
      </c>
      <c r="H127" s="177" t="s">
        <v>129</v>
      </c>
      <c r="I127" s="178" t="s">
        <v>130</v>
      </c>
      <c r="J127" s="177" t="s">
        <v>121</v>
      </c>
      <c r="K127" s="179" t="s">
        <v>131</v>
      </c>
      <c r="L127" s="180"/>
      <c r="M127" s="75" t="s">
        <v>1</v>
      </c>
      <c r="N127" s="76" t="s">
        <v>44</v>
      </c>
      <c r="O127" s="76" t="s">
        <v>132</v>
      </c>
      <c r="P127" s="76" t="s">
        <v>133</v>
      </c>
      <c r="Q127" s="76" t="s">
        <v>134</v>
      </c>
      <c r="R127" s="76" t="s">
        <v>135</v>
      </c>
      <c r="S127" s="76" t="s">
        <v>136</v>
      </c>
      <c r="T127" s="77" t="s">
        <v>137</v>
      </c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</row>
    <row r="128" spans="1:63" s="2" customFormat="1" ht="22.9" customHeight="1">
      <c r="A128" s="34"/>
      <c r="B128" s="35"/>
      <c r="C128" s="82" t="s">
        <v>138</v>
      </c>
      <c r="D128" s="36"/>
      <c r="E128" s="36"/>
      <c r="F128" s="36"/>
      <c r="G128" s="36"/>
      <c r="H128" s="36"/>
      <c r="I128" s="122"/>
      <c r="J128" s="181">
        <f>BK128</f>
        <v>0</v>
      </c>
      <c r="K128" s="36"/>
      <c r="L128" s="39"/>
      <c r="M128" s="78"/>
      <c r="N128" s="182"/>
      <c r="O128" s="79"/>
      <c r="P128" s="183">
        <f>P129+P318</f>
        <v>0</v>
      </c>
      <c r="Q128" s="79"/>
      <c r="R128" s="183">
        <f>R129+R318</f>
        <v>24.215345</v>
      </c>
      <c r="S128" s="79"/>
      <c r="T128" s="184">
        <f>T129+T318</f>
        <v>25.318600000000004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79</v>
      </c>
      <c r="AU128" s="17" t="s">
        <v>123</v>
      </c>
      <c r="BK128" s="185">
        <f>BK129+BK318</f>
        <v>0</v>
      </c>
    </row>
    <row r="129" spans="2:63" s="11" customFormat="1" ht="25.9" customHeight="1">
      <c r="B129" s="186"/>
      <c r="C129" s="187"/>
      <c r="D129" s="188" t="s">
        <v>79</v>
      </c>
      <c r="E129" s="189" t="s">
        <v>218</v>
      </c>
      <c r="F129" s="189" t="s">
        <v>219</v>
      </c>
      <c r="G129" s="187"/>
      <c r="H129" s="187"/>
      <c r="I129" s="190"/>
      <c r="J129" s="191">
        <f>BK129</f>
        <v>0</v>
      </c>
      <c r="K129" s="187"/>
      <c r="L129" s="192"/>
      <c r="M129" s="193"/>
      <c r="N129" s="194"/>
      <c r="O129" s="194"/>
      <c r="P129" s="195">
        <f>P130+P180+P207+P280+P316</f>
        <v>0</v>
      </c>
      <c r="Q129" s="194"/>
      <c r="R129" s="195">
        <f>R130+R180+R207+R280+R316</f>
        <v>24.200345</v>
      </c>
      <c r="S129" s="194"/>
      <c r="T129" s="196">
        <f>T130+T180+T207+T280+T316</f>
        <v>25.318600000000004</v>
      </c>
      <c r="AR129" s="197" t="s">
        <v>87</v>
      </c>
      <c r="AT129" s="198" t="s">
        <v>79</v>
      </c>
      <c r="AU129" s="198" t="s">
        <v>80</v>
      </c>
      <c r="AY129" s="197" t="s">
        <v>142</v>
      </c>
      <c r="BK129" s="199">
        <f>BK130+BK180+BK207+BK280+BK316</f>
        <v>0</v>
      </c>
    </row>
    <row r="130" spans="2:63" s="11" customFormat="1" ht="22.9" customHeight="1">
      <c r="B130" s="186"/>
      <c r="C130" s="187"/>
      <c r="D130" s="188" t="s">
        <v>79</v>
      </c>
      <c r="E130" s="227" t="s">
        <v>87</v>
      </c>
      <c r="F130" s="227" t="s">
        <v>220</v>
      </c>
      <c r="G130" s="187"/>
      <c r="H130" s="187"/>
      <c r="I130" s="190"/>
      <c r="J130" s="228">
        <f>BK130</f>
        <v>0</v>
      </c>
      <c r="K130" s="187"/>
      <c r="L130" s="192"/>
      <c r="M130" s="193"/>
      <c r="N130" s="194"/>
      <c r="O130" s="194"/>
      <c r="P130" s="195">
        <f>SUM(P131:P179)</f>
        <v>0</v>
      </c>
      <c r="Q130" s="194"/>
      <c r="R130" s="195">
        <f>SUM(R131:R179)</f>
        <v>0.001528</v>
      </c>
      <c r="S130" s="194"/>
      <c r="T130" s="196">
        <f>SUM(T131:T179)</f>
        <v>24.058600000000002</v>
      </c>
      <c r="AR130" s="197" t="s">
        <v>87</v>
      </c>
      <c r="AT130" s="198" t="s">
        <v>79</v>
      </c>
      <c r="AU130" s="198" t="s">
        <v>87</v>
      </c>
      <c r="AY130" s="197" t="s">
        <v>142</v>
      </c>
      <c r="BK130" s="199">
        <f>SUM(BK131:BK179)</f>
        <v>0</v>
      </c>
    </row>
    <row r="131" spans="1:65" s="2" customFormat="1" ht="21.75" customHeight="1">
      <c r="A131" s="34"/>
      <c r="B131" s="35"/>
      <c r="C131" s="200" t="s">
        <v>87</v>
      </c>
      <c r="D131" s="200" t="s">
        <v>143</v>
      </c>
      <c r="E131" s="201" t="s">
        <v>431</v>
      </c>
      <c r="F131" s="202" t="s">
        <v>432</v>
      </c>
      <c r="G131" s="203" t="s">
        <v>254</v>
      </c>
      <c r="H131" s="204">
        <v>8</v>
      </c>
      <c r="I131" s="205"/>
      <c r="J131" s="206">
        <f>ROUND(I131*H131,2)</f>
        <v>0</v>
      </c>
      <c r="K131" s="202" t="s">
        <v>147</v>
      </c>
      <c r="L131" s="39"/>
      <c r="M131" s="207" t="s">
        <v>1</v>
      </c>
      <c r="N131" s="208" t="s">
        <v>45</v>
      </c>
      <c r="O131" s="71"/>
      <c r="P131" s="209">
        <f>O131*H131</f>
        <v>0</v>
      </c>
      <c r="Q131" s="209">
        <v>0</v>
      </c>
      <c r="R131" s="209">
        <f>Q131*H131</f>
        <v>0</v>
      </c>
      <c r="S131" s="209">
        <v>0.586</v>
      </c>
      <c r="T131" s="210">
        <f>S131*H131</f>
        <v>4.688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1" t="s">
        <v>141</v>
      </c>
      <c r="AT131" s="211" t="s">
        <v>143</v>
      </c>
      <c r="AU131" s="211" t="s">
        <v>89</v>
      </c>
      <c r="AY131" s="17" t="s">
        <v>142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87</v>
      </c>
      <c r="BK131" s="212">
        <f>ROUND(I131*H131,2)</f>
        <v>0</v>
      </c>
      <c r="BL131" s="17" t="s">
        <v>141</v>
      </c>
      <c r="BM131" s="211" t="s">
        <v>433</v>
      </c>
    </row>
    <row r="132" spans="2:51" s="13" customFormat="1" ht="11.25">
      <c r="B132" s="229"/>
      <c r="C132" s="230"/>
      <c r="D132" s="213" t="s">
        <v>225</v>
      </c>
      <c r="E132" s="231" t="s">
        <v>1</v>
      </c>
      <c r="F132" s="232" t="s">
        <v>434</v>
      </c>
      <c r="G132" s="230"/>
      <c r="H132" s="233">
        <v>8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225</v>
      </c>
      <c r="AU132" s="239" t="s">
        <v>89</v>
      </c>
      <c r="AV132" s="13" t="s">
        <v>89</v>
      </c>
      <c r="AW132" s="13" t="s">
        <v>34</v>
      </c>
      <c r="AX132" s="13" t="s">
        <v>80</v>
      </c>
      <c r="AY132" s="239" t="s">
        <v>142</v>
      </c>
    </row>
    <row r="133" spans="2:51" s="14" customFormat="1" ht="11.25">
      <c r="B133" s="240"/>
      <c r="C133" s="241"/>
      <c r="D133" s="213" t="s">
        <v>225</v>
      </c>
      <c r="E133" s="242" t="s">
        <v>1</v>
      </c>
      <c r="F133" s="243" t="s">
        <v>227</v>
      </c>
      <c r="G133" s="241"/>
      <c r="H133" s="244">
        <v>8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225</v>
      </c>
      <c r="AU133" s="250" t="s">
        <v>89</v>
      </c>
      <c r="AV133" s="14" t="s">
        <v>141</v>
      </c>
      <c r="AW133" s="14" t="s">
        <v>34</v>
      </c>
      <c r="AX133" s="14" t="s">
        <v>87</v>
      </c>
      <c r="AY133" s="250" t="s">
        <v>142</v>
      </c>
    </row>
    <row r="134" spans="1:65" s="2" customFormat="1" ht="21.75" customHeight="1">
      <c r="A134" s="34"/>
      <c r="B134" s="35"/>
      <c r="C134" s="200" t="s">
        <v>89</v>
      </c>
      <c r="D134" s="200" t="s">
        <v>143</v>
      </c>
      <c r="E134" s="201" t="s">
        <v>435</v>
      </c>
      <c r="F134" s="202" t="s">
        <v>436</v>
      </c>
      <c r="G134" s="203" t="s">
        <v>254</v>
      </c>
      <c r="H134" s="204">
        <v>20</v>
      </c>
      <c r="I134" s="205"/>
      <c r="J134" s="206">
        <f>ROUND(I134*H134,2)</f>
        <v>0</v>
      </c>
      <c r="K134" s="202" t="s">
        <v>147</v>
      </c>
      <c r="L134" s="39"/>
      <c r="M134" s="207" t="s">
        <v>1</v>
      </c>
      <c r="N134" s="208" t="s">
        <v>45</v>
      </c>
      <c r="O134" s="71"/>
      <c r="P134" s="209">
        <f>O134*H134</f>
        <v>0</v>
      </c>
      <c r="Q134" s="209">
        <v>0</v>
      </c>
      <c r="R134" s="209">
        <f>Q134*H134</f>
        <v>0</v>
      </c>
      <c r="S134" s="209">
        <v>0.325</v>
      </c>
      <c r="T134" s="210">
        <f>S134*H134</f>
        <v>6.5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1" t="s">
        <v>141</v>
      </c>
      <c r="AT134" s="211" t="s">
        <v>143</v>
      </c>
      <c r="AU134" s="211" t="s">
        <v>89</v>
      </c>
      <c r="AY134" s="17" t="s">
        <v>142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87</v>
      </c>
      <c r="BK134" s="212">
        <f>ROUND(I134*H134,2)</f>
        <v>0</v>
      </c>
      <c r="BL134" s="17" t="s">
        <v>141</v>
      </c>
      <c r="BM134" s="211" t="s">
        <v>437</v>
      </c>
    </row>
    <row r="135" spans="2:51" s="13" customFormat="1" ht="11.25">
      <c r="B135" s="229"/>
      <c r="C135" s="230"/>
      <c r="D135" s="213" t="s">
        <v>225</v>
      </c>
      <c r="E135" s="231" t="s">
        <v>1</v>
      </c>
      <c r="F135" s="232" t="s">
        <v>438</v>
      </c>
      <c r="G135" s="230"/>
      <c r="H135" s="233">
        <v>20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225</v>
      </c>
      <c r="AU135" s="239" t="s">
        <v>89</v>
      </c>
      <c r="AV135" s="13" t="s">
        <v>89</v>
      </c>
      <c r="AW135" s="13" t="s">
        <v>34</v>
      </c>
      <c r="AX135" s="13" t="s">
        <v>80</v>
      </c>
      <c r="AY135" s="239" t="s">
        <v>142</v>
      </c>
    </row>
    <row r="136" spans="2:51" s="14" customFormat="1" ht="11.25">
      <c r="B136" s="240"/>
      <c r="C136" s="241"/>
      <c r="D136" s="213" t="s">
        <v>225</v>
      </c>
      <c r="E136" s="242" t="s">
        <v>1</v>
      </c>
      <c r="F136" s="243" t="s">
        <v>227</v>
      </c>
      <c r="G136" s="241"/>
      <c r="H136" s="244">
        <v>20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225</v>
      </c>
      <c r="AU136" s="250" t="s">
        <v>89</v>
      </c>
      <c r="AV136" s="14" t="s">
        <v>141</v>
      </c>
      <c r="AW136" s="14" t="s">
        <v>34</v>
      </c>
      <c r="AX136" s="14" t="s">
        <v>87</v>
      </c>
      <c r="AY136" s="250" t="s">
        <v>142</v>
      </c>
    </row>
    <row r="137" spans="1:65" s="2" customFormat="1" ht="16.5" customHeight="1">
      <c r="A137" s="34"/>
      <c r="B137" s="35"/>
      <c r="C137" s="200" t="s">
        <v>107</v>
      </c>
      <c r="D137" s="200" t="s">
        <v>143</v>
      </c>
      <c r="E137" s="201" t="s">
        <v>439</v>
      </c>
      <c r="F137" s="202" t="s">
        <v>440</v>
      </c>
      <c r="G137" s="203" t="s">
        <v>254</v>
      </c>
      <c r="H137" s="204">
        <v>20</v>
      </c>
      <c r="I137" s="205"/>
      <c r="J137" s="206">
        <f>ROUND(I137*H137,2)</f>
        <v>0</v>
      </c>
      <c r="K137" s="202" t="s">
        <v>147</v>
      </c>
      <c r="L137" s="39"/>
      <c r="M137" s="207" t="s">
        <v>1</v>
      </c>
      <c r="N137" s="208" t="s">
        <v>45</v>
      </c>
      <c r="O137" s="71"/>
      <c r="P137" s="209">
        <f>O137*H137</f>
        <v>0</v>
      </c>
      <c r="Q137" s="209">
        <v>0</v>
      </c>
      <c r="R137" s="209">
        <f>Q137*H137</f>
        <v>0</v>
      </c>
      <c r="S137" s="209">
        <v>0.098</v>
      </c>
      <c r="T137" s="210">
        <f>S137*H137</f>
        <v>1.96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1" t="s">
        <v>141</v>
      </c>
      <c r="AT137" s="211" t="s">
        <v>143</v>
      </c>
      <c r="AU137" s="211" t="s">
        <v>89</v>
      </c>
      <c r="AY137" s="17" t="s">
        <v>142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87</v>
      </c>
      <c r="BK137" s="212">
        <f>ROUND(I137*H137,2)</f>
        <v>0</v>
      </c>
      <c r="BL137" s="17" t="s">
        <v>141</v>
      </c>
      <c r="BM137" s="211" t="s">
        <v>441</v>
      </c>
    </row>
    <row r="138" spans="2:51" s="13" customFormat="1" ht="11.25">
      <c r="B138" s="229"/>
      <c r="C138" s="230"/>
      <c r="D138" s="213" t="s">
        <v>225</v>
      </c>
      <c r="E138" s="231" t="s">
        <v>1</v>
      </c>
      <c r="F138" s="232" t="s">
        <v>442</v>
      </c>
      <c r="G138" s="230"/>
      <c r="H138" s="233">
        <v>20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225</v>
      </c>
      <c r="AU138" s="239" t="s">
        <v>89</v>
      </c>
      <c r="AV138" s="13" t="s">
        <v>89</v>
      </c>
      <c r="AW138" s="13" t="s">
        <v>34</v>
      </c>
      <c r="AX138" s="13" t="s">
        <v>80</v>
      </c>
      <c r="AY138" s="239" t="s">
        <v>142</v>
      </c>
    </row>
    <row r="139" spans="2:51" s="14" customFormat="1" ht="11.25">
      <c r="B139" s="240"/>
      <c r="C139" s="241"/>
      <c r="D139" s="213" t="s">
        <v>225</v>
      </c>
      <c r="E139" s="242" t="s">
        <v>1</v>
      </c>
      <c r="F139" s="243" t="s">
        <v>227</v>
      </c>
      <c r="G139" s="241"/>
      <c r="H139" s="244">
        <v>20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225</v>
      </c>
      <c r="AU139" s="250" t="s">
        <v>89</v>
      </c>
      <c r="AV139" s="14" t="s">
        <v>141</v>
      </c>
      <c r="AW139" s="14" t="s">
        <v>34</v>
      </c>
      <c r="AX139" s="14" t="s">
        <v>87</v>
      </c>
      <c r="AY139" s="250" t="s">
        <v>142</v>
      </c>
    </row>
    <row r="140" spans="1:65" s="2" customFormat="1" ht="21.75" customHeight="1">
      <c r="A140" s="34"/>
      <c r="B140" s="35"/>
      <c r="C140" s="200" t="s">
        <v>141</v>
      </c>
      <c r="D140" s="200" t="s">
        <v>143</v>
      </c>
      <c r="E140" s="201" t="s">
        <v>443</v>
      </c>
      <c r="F140" s="202" t="s">
        <v>444</v>
      </c>
      <c r="G140" s="203" t="s">
        <v>254</v>
      </c>
      <c r="H140" s="204">
        <v>27.7</v>
      </c>
      <c r="I140" s="205"/>
      <c r="J140" s="206">
        <f>ROUND(I140*H140,2)</f>
        <v>0</v>
      </c>
      <c r="K140" s="202" t="s">
        <v>147</v>
      </c>
      <c r="L140" s="39"/>
      <c r="M140" s="207" t="s">
        <v>1</v>
      </c>
      <c r="N140" s="208" t="s">
        <v>45</v>
      </c>
      <c r="O140" s="71"/>
      <c r="P140" s="209">
        <f>O140*H140</f>
        <v>0</v>
      </c>
      <c r="Q140" s="209">
        <v>4E-05</v>
      </c>
      <c r="R140" s="209">
        <f>Q140*H140</f>
        <v>0.001108</v>
      </c>
      <c r="S140" s="209">
        <v>0.128</v>
      </c>
      <c r="T140" s="210">
        <f>S140*H140</f>
        <v>3.5456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1" t="s">
        <v>141</v>
      </c>
      <c r="AT140" s="211" t="s">
        <v>143</v>
      </c>
      <c r="AU140" s="211" t="s">
        <v>89</v>
      </c>
      <c r="AY140" s="17" t="s">
        <v>142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87</v>
      </c>
      <c r="BK140" s="212">
        <f>ROUND(I140*H140,2)</f>
        <v>0</v>
      </c>
      <c r="BL140" s="17" t="s">
        <v>141</v>
      </c>
      <c r="BM140" s="211" t="s">
        <v>445</v>
      </c>
    </row>
    <row r="141" spans="2:51" s="13" customFormat="1" ht="22.5">
      <c r="B141" s="229"/>
      <c r="C141" s="230"/>
      <c r="D141" s="213" t="s">
        <v>225</v>
      </c>
      <c r="E141" s="231" t="s">
        <v>1</v>
      </c>
      <c r="F141" s="232" t="s">
        <v>446</v>
      </c>
      <c r="G141" s="230"/>
      <c r="H141" s="233">
        <v>17.5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225</v>
      </c>
      <c r="AU141" s="239" t="s">
        <v>89</v>
      </c>
      <c r="AV141" s="13" t="s">
        <v>89</v>
      </c>
      <c r="AW141" s="13" t="s">
        <v>34</v>
      </c>
      <c r="AX141" s="13" t="s">
        <v>80</v>
      </c>
      <c r="AY141" s="239" t="s">
        <v>142</v>
      </c>
    </row>
    <row r="142" spans="2:51" s="13" customFormat="1" ht="22.5">
      <c r="B142" s="229"/>
      <c r="C142" s="230"/>
      <c r="D142" s="213" t="s">
        <v>225</v>
      </c>
      <c r="E142" s="231" t="s">
        <v>1</v>
      </c>
      <c r="F142" s="232" t="s">
        <v>447</v>
      </c>
      <c r="G142" s="230"/>
      <c r="H142" s="233">
        <v>10.2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225</v>
      </c>
      <c r="AU142" s="239" t="s">
        <v>89</v>
      </c>
      <c r="AV142" s="13" t="s">
        <v>89</v>
      </c>
      <c r="AW142" s="13" t="s">
        <v>34</v>
      </c>
      <c r="AX142" s="13" t="s">
        <v>80</v>
      </c>
      <c r="AY142" s="239" t="s">
        <v>142</v>
      </c>
    </row>
    <row r="143" spans="2:51" s="14" customFormat="1" ht="11.25">
      <c r="B143" s="240"/>
      <c r="C143" s="241"/>
      <c r="D143" s="213" t="s">
        <v>225</v>
      </c>
      <c r="E143" s="242" t="s">
        <v>1</v>
      </c>
      <c r="F143" s="243" t="s">
        <v>227</v>
      </c>
      <c r="G143" s="241"/>
      <c r="H143" s="244">
        <v>27.7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225</v>
      </c>
      <c r="AU143" s="250" t="s">
        <v>89</v>
      </c>
      <c r="AV143" s="14" t="s">
        <v>141</v>
      </c>
      <c r="AW143" s="14" t="s">
        <v>34</v>
      </c>
      <c r="AX143" s="14" t="s">
        <v>87</v>
      </c>
      <c r="AY143" s="250" t="s">
        <v>142</v>
      </c>
    </row>
    <row r="144" spans="1:65" s="2" customFormat="1" ht="16.5" customHeight="1">
      <c r="A144" s="34"/>
      <c r="B144" s="35"/>
      <c r="C144" s="200" t="s">
        <v>162</v>
      </c>
      <c r="D144" s="200" t="s">
        <v>143</v>
      </c>
      <c r="E144" s="201" t="s">
        <v>448</v>
      </c>
      <c r="F144" s="202" t="s">
        <v>449</v>
      </c>
      <c r="G144" s="203" t="s">
        <v>334</v>
      </c>
      <c r="H144" s="204">
        <v>33</v>
      </c>
      <c r="I144" s="205"/>
      <c r="J144" s="206">
        <f>ROUND(I144*H144,2)</f>
        <v>0</v>
      </c>
      <c r="K144" s="202" t="s">
        <v>147</v>
      </c>
      <c r="L144" s="39"/>
      <c r="M144" s="207" t="s">
        <v>1</v>
      </c>
      <c r="N144" s="208" t="s">
        <v>45</v>
      </c>
      <c r="O144" s="71"/>
      <c r="P144" s="209">
        <f>O144*H144</f>
        <v>0</v>
      </c>
      <c r="Q144" s="209">
        <v>0</v>
      </c>
      <c r="R144" s="209">
        <f>Q144*H144</f>
        <v>0</v>
      </c>
      <c r="S144" s="209">
        <v>0.205</v>
      </c>
      <c r="T144" s="210">
        <f>S144*H144</f>
        <v>6.765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1" t="s">
        <v>141</v>
      </c>
      <c r="AT144" s="211" t="s">
        <v>143</v>
      </c>
      <c r="AU144" s="211" t="s">
        <v>89</v>
      </c>
      <c r="AY144" s="17" t="s">
        <v>142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87</v>
      </c>
      <c r="BK144" s="212">
        <f>ROUND(I144*H144,2)</f>
        <v>0</v>
      </c>
      <c r="BL144" s="17" t="s">
        <v>141</v>
      </c>
      <c r="BM144" s="211" t="s">
        <v>450</v>
      </c>
    </row>
    <row r="145" spans="2:51" s="13" customFormat="1" ht="11.25">
      <c r="B145" s="229"/>
      <c r="C145" s="230"/>
      <c r="D145" s="213" t="s">
        <v>225</v>
      </c>
      <c r="E145" s="231" t="s">
        <v>1</v>
      </c>
      <c r="F145" s="232" t="s">
        <v>451</v>
      </c>
      <c r="G145" s="230"/>
      <c r="H145" s="233">
        <v>33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225</v>
      </c>
      <c r="AU145" s="239" t="s">
        <v>89</v>
      </c>
      <c r="AV145" s="13" t="s">
        <v>89</v>
      </c>
      <c r="AW145" s="13" t="s">
        <v>34</v>
      </c>
      <c r="AX145" s="13" t="s">
        <v>80</v>
      </c>
      <c r="AY145" s="239" t="s">
        <v>142</v>
      </c>
    </row>
    <row r="146" spans="2:51" s="14" customFormat="1" ht="11.25">
      <c r="B146" s="240"/>
      <c r="C146" s="241"/>
      <c r="D146" s="213" t="s">
        <v>225</v>
      </c>
      <c r="E146" s="242" t="s">
        <v>1</v>
      </c>
      <c r="F146" s="243" t="s">
        <v>227</v>
      </c>
      <c r="G146" s="241"/>
      <c r="H146" s="244">
        <v>33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225</v>
      </c>
      <c r="AU146" s="250" t="s">
        <v>89</v>
      </c>
      <c r="AV146" s="14" t="s">
        <v>141</v>
      </c>
      <c r="AW146" s="14" t="s">
        <v>34</v>
      </c>
      <c r="AX146" s="14" t="s">
        <v>87</v>
      </c>
      <c r="AY146" s="250" t="s">
        <v>142</v>
      </c>
    </row>
    <row r="147" spans="1:65" s="2" customFormat="1" ht="16.5" customHeight="1">
      <c r="A147" s="34"/>
      <c r="B147" s="35"/>
      <c r="C147" s="200" t="s">
        <v>167</v>
      </c>
      <c r="D147" s="200" t="s">
        <v>143</v>
      </c>
      <c r="E147" s="201" t="s">
        <v>452</v>
      </c>
      <c r="F147" s="202" t="s">
        <v>453</v>
      </c>
      <c r="G147" s="203" t="s">
        <v>334</v>
      </c>
      <c r="H147" s="204">
        <v>15</v>
      </c>
      <c r="I147" s="205"/>
      <c r="J147" s="206">
        <f>ROUND(I147*H147,2)</f>
        <v>0</v>
      </c>
      <c r="K147" s="202" t="s">
        <v>147</v>
      </c>
      <c r="L147" s="39"/>
      <c r="M147" s="207" t="s">
        <v>1</v>
      </c>
      <c r="N147" s="208" t="s">
        <v>45</v>
      </c>
      <c r="O147" s="71"/>
      <c r="P147" s="209">
        <f>O147*H147</f>
        <v>0</v>
      </c>
      <c r="Q147" s="209">
        <v>0</v>
      </c>
      <c r="R147" s="209">
        <f>Q147*H147</f>
        <v>0</v>
      </c>
      <c r="S147" s="209">
        <v>0.04</v>
      </c>
      <c r="T147" s="210">
        <f>S147*H147</f>
        <v>0.6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1" t="s">
        <v>141</v>
      </c>
      <c r="AT147" s="211" t="s">
        <v>143</v>
      </c>
      <c r="AU147" s="211" t="s">
        <v>89</v>
      </c>
      <c r="AY147" s="17" t="s">
        <v>142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87</v>
      </c>
      <c r="BK147" s="212">
        <f>ROUND(I147*H147,2)</f>
        <v>0</v>
      </c>
      <c r="BL147" s="17" t="s">
        <v>141</v>
      </c>
      <c r="BM147" s="211" t="s">
        <v>454</v>
      </c>
    </row>
    <row r="148" spans="2:51" s="13" customFormat="1" ht="11.25">
      <c r="B148" s="229"/>
      <c r="C148" s="230"/>
      <c r="D148" s="213" t="s">
        <v>225</v>
      </c>
      <c r="E148" s="231" t="s">
        <v>1</v>
      </c>
      <c r="F148" s="232" t="s">
        <v>455</v>
      </c>
      <c r="G148" s="230"/>
      <c r="H148" s="233">
        <v>15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225</v>
      </c>
      <c r="AU148" s="239" t="s">
        <v>89</v>
      </c>
      <c r="AV148" s="13" t="s">
        <v>89</v>
      </c>
      <c r="AW148" s="13" t="s">
        <v>34</v>
      </c>
      <c r="AX148" s="13" t="s">
        <v>80</v>
      </c>
      <c r="AY148" s="239" t="s">
        <v>142</v>
      </c>
    </row>
    <row r="149" spans="2:51" s="14" customFormat="1" ht="11.25">
      <c r="B149" s="240"/>
      <c r="C149" s="241"/>
      <c r="D149" s="213" t="s">
        <v>225</v>
      </c>
      <c r="E149" s="242" t="s">
        <v>1</v>
      </c>
      <c r="F149" s="243" t="s">
        <v>227</v>
      </c>
      <c r="G149" s="241"/>
      <c r="H149" s="244">
        <v>15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225</v>
      </c>
      <c r="AU149" s="250" t="s">
        <v>89</v>
      </c>
      <c r="AV149" s="14" t="s">
        <v>141</v>
      </c>
      <c r="AW149" s="14" t="s">
        <v>34</v>
      </c>
      <c r="AX149" s="14" t="s">
        <v>87</v>
      </c>
      <c r="AY149" s="250" t="s">
        <v>142</v>
      </c>
    </row>
    <row r="150" spans="1:65" s="2" customFormat="1" ht="21.75" customHeight="1">
      <c r="A150" s="34"/>
      <c r="B150" s="35"/>
      <c r="C150" s="200" t="s">
        <v>171</v>
      </c>
      <c r="D150" s="200" t="s">
        <v>143</v>
      </c>
      <c r="E150" s="201" t="s">
        <v>221</v>
      </c>
      <c r="F150" s="202" t="s">
        <v>222</v>
      </c>
      <c r="G150" s="203" t="s">
        <v>223</v>
      </c>
      <c r="H150" s="204">
        <v>1.68</v>
      </c>
      <c r="I150" s="205"/>
      <c r="J150" s="206">
        <f>ROUND(I150*H150,2)</f>
        <v>0</v>
      </c>
      <c r="K150" s="202" t="s">
        <v>147</v>
      </c>
      <c r="L150" s="39"/>
      <c r="M150" s="207" t="s">
        <v>1</v>
      </c>
      <c r="N150" s="208" t="s">
        <v>45</v>
      </c>
      <c r="O150" s="71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1" t="s">
        <v>141</v>
      </c>
      <c r="AT150" s="211" t="s">
        <v>143</v>
      </c>
      <c r="AU150" s="211" t="s">
        <v>89</v>
      </c>
      <c r="AY150" s="17" t="s">
        <v>142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87</v>
      </c>
      <c r="BK150" s="212">
        <f>ROUND(I150*H150,2)</f>
        <v>0</v>
      </c>
      <c r="BL150" s="17" t="s">
        <v>141</v>
      </c>
      <c r="BM150" s="211" t="s">
        <v>456</v>
      </c>
    </row>
    <row r="151" spans="2:51" s="13" customFormat="1" ht="11.25">
      <c r="B151" s="229"/>
      <c r="C151" s="230"/>
      <c r="D151" s="213" t="s">
        <v>225</v>
      </c>
      <c r="E151" s="231" t="s">
        <v>1</v>
      </c>
      <c r="F151" s="232" t="s">
        <v>457</v>
      </c>
      <c r="G151" s="230"/>
      <c r="H151" s="233">
        <v>1.68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225</v>
      </c>
      <c r="AU151" s="239" t="s">
        <v>89</v>
      </c>
      <c r="AV151" s="13" t="s">
        <v>89</v>
      </c>
      <c r="AW151" s="13" t="s">
        <v>34</v>
      </c>
      <c r="AX151" s="13" t="s">
        <v>80</v>
      </c>
      <c r="AY151" s="239" t="s">
        <v>142</v>
      </c>
    </row>
    <row r="152" spans="2:51" s="14" customFormat="1" ht="11.25">
      <c r="B152" s="240"/>
      <c r="C152" s="241"/>
      <c r="D152" s="213" t="s">
        <v>225</v>
      </c>
      <c r="E152" s="242" t="s">
        <v>1</v>
      </c>
      <c r="F152" s="243" t="s">
        <v>227</v>
      </c>
      <c r="G152" s="241"/>
      <c r="H152" s="244">
        <v>1.68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225</v>
      </c>
      <c r="AU152" s="250" t="s">
        <v>89</v>
      </c>
      <c r="AV152" s="14" t="s">
        <v>141</v>
      </c>
      <c r="AW152" s="14" t="s">
        <v>34</v>
      </c>
      <c r="AX152" s="14" t="s">
        <v>87</v>
      </c>
      <c r="AY152" s="250" t="s">
        <v>142</v>
      </c>
    </row>
    <row r="153" spans="1:65" s="2" customFormat="1" ht="16.5" customHeight="1">
      <c r="A153" s="34"/>
      <c r="B153" s="35"/>
      <c r="C153" s="200" t="s">
        <v>176</v>
      </c>
      <c r="D153" s="200" t="s">
        <v>143</v>
      </c>
      <c r="E153" s="201" t="s">
        <v>228</v>
      </c>
      <c r="F153" s="202" t="s">
        <v>229</v>
      </c>
      <c r="G153" s="203" t="s">
        <v>223</v>
      </c>
      <c r="H153" s="204">
        <v>3</v>
      </c>
      <c r="I153" s="205"/>
      <c r="J153" s="206">
        <f>ROUND(I153*H153,2)</f>
        <v>0</v>
      </c>
      <c r="K153" s="202" t="s">
        <v>147</v>
      </c>
      <c r="L153" s="39"/>
      <c r="M153" s="207" t="s">
        <v>1</v>
      </c>
      <c r="N153" s="208" t="s">
        <v>45</v>
      </c>
      <c r="O153" s="71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1" t="s">
        <v>141</v>
      </c>
      <c r="AT153" s="211" t="s">
        <v>143</v>
      </c>
      <c r="AU153" s="211" t="s">
        <v>89</v>
      </c>
      <c r="AY153" s="17" t="s">
        <v>142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87</v>
      </c>
      <c r="BK153" s="212">
        <f>ROUND(I153*H153,2)</f>
        <v>0</v>
      </c>
      <c r="BL153" s="17" t="s">
        <v>141</v>
      </c>
      <c r="BM153" s="211" t="s">
        <v>458</v>
      </c>
    </row>
    <row r="154" spans="2:51" s="13" customFormat="1" ht="11.25">
      <c r="B154" s="229"/>
      <c r="C154" s="230"/>
      <c r="D154" s="213" t="s">
        <v>225</v>
      </c>
      <c r="E154" s="231" t="s">
        <v>1</v>
      </c>
      <c r="F154" s="232" t="s">
        <v>459</v>
      </c>
      <c r="G154" s="230"/>
      <c r="H154" s="233">
        <v>3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225</v>
      </c>
      <c r="AU154" s="239" t="s">
        <v>89</v>
      </c>
      <c r="AV154" s="13" t="s">
        <v>89</v>
      </c>
      <c r="AW154" s="13" t="s">
        <v>34</v>
      </c>
      <c r="AX154" s="13" t="s">
        <v>80</v>
      </c>
      <c r="AY154" s="239" t="s">
        <v>142</v>
      </c>
    </row>
    <row r="155" spans="2:51" s="14" customFormat="1" ht="11.25">
      <c r="B155" s="240"/>
      <c r="C155" s="241"/>
      <c r="D155" s="213" t="s">
        <v>225</v>
      </c>
      <c r="E155" s="242" t="s">
        <v>1</v>
      </c>
      <c r="F155" s="243" t="s">
        <v>227</v>
      </c>
      <c r="G155" s="241"/>
      <c r="H155" s="244">
        <v>3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225</v>
      </c>
      <c r="AU155" s="250" t="s">
        <v>89</v>
      </c>
      <c r="AV155" s="14" t="s">
        <v>141</v>
      </c>
      <c r="AW155" s="14" t="s">
        <v>34</v>
      </c>
      <c r="AX155" s="14" t="s">
        <v>87</v>
      </c>
      <c r="AY155" s="250" t="s">
        <v>142</v>
      </c>
    </row>
    <row r="156" spans="1:65" s="2" customFormat="1" ht="21.75" customHeight="1">
      <c r="A156" s="34"/>
      <c r="B156" s="35"/>
      <c r="C156" s="200" t="s">
        <v>181</v>
      </c>
      <c r="D156" s="200" t="s">
        <v>143</v>
      </c>
      <c r="E156" s="201" t="s">
        <v>232</v>
      </c>
      <c r="F156" s="202" t="s">
        <v>233</v>
      </c>
      <c r="G156" s="203" t="s">
        <v>223</v>
      </c>
      <c r="H156" s="204">
        <v>1.68</v>
      </c>
      <c r="I156" s="205"/>
      <c r="J156" s="206">
        <f>ROUND(I156*H156,2)</f>
        <v>0</v>
      </c>
      <c r="K156" s="202" t="s">
        <v>147</v>
      </c>
      <c r="L156" s="39"/>
      <c r="M156" s="207" t="s">
        <v>1</v>
      </c>
      <c r="N156" s="208" t="s">
        <v>45</v>
      </c>
      <c r="O156" s="71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1" t="s">
        <v>141</v>
      </c>
      <c r="AT156" s="211" t="s">
        <v>143</v>
      </c>
      <c r="AU156" s="211" t="s">
        <v>89</v>
      </c>
      <c r="AY156" s="17" t="s">
        <v>142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87</v>
      </c>
      <c r="BK156" s="212">
        <f>ROUND(I156*H156,2)</f>
        <v>0</v>
      </c>
      <c r="BL156" s="17" t="s">
        <v>141</v>
      </c>
      <c r="BM156" s="211" t="s">
        <v>460</v>
      </c>
    </row>
    <row r="157" spans="2:51" s="13" customFormat="1" ht="22.5">
      <c r="B157" s="229"/>
      <c r="C157" s="230"/>
      <c r="D157" s="213" t="s">
        <v>225</v>
      </c>
      <c r="E157" s="231" t="s">
        <v>1</v>
      </c>
      <c r="F157" s="232" t="s">
        <v>461</v>
      </c>
      <c r="G157" s="230"/>
      <c r="H157" s="233">
        <v>1.68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225</v>
      </c>
      <c r="AU157" s="239" t="s">
        <v>89</v>
      </c>
      <c r="AV157" s="13" t="s">
        <v>89</v>
      </c>
      <c r="AW157" s="13" t="s">
        <v>34</v>
      </c>
      <c r="AX157" s="13" t="s">
        <v>80</v>
      </c>
      <c r="AY157" s="239" t="s">
        <v>142</v>
      </c>
    </row>
    <row r="158" spans="2:51" s="14" customFormat="1" ht="11.25">
      <c r="B158" s="240"/>
      <c r="C158" s="241"/>
      <c r="D158" s="213" t="s">
        <v>225</v>
      </c>
      <c r="E158" s="242" t="s">
        <v>1</v>
      </c>
      <c r="F158" s="243" t="s">
        <v>227</v>
      </c>
      <c r="G158" s="241"/>
      <c r="H158" s="244">
        <v>1.68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225</v>
      </c>
      <c r="AU158" s="250" t="s">
        <v>89</v>
      </c>
      <c r="AV158" s="14" t="s">
        <v>141</v>
      </c>
      <c r="AW158" s="14" t="s">
        <v>34</v>
      </c>
      <c r="AX158" s="14" t="s">
        <v>87</v>
      </c>
      <c r="AY158" s="250" t="s">
        <v>142</v>
      </c>
    </row>
    <row r="159" spans="1:65" s="2" customFormat="1" ht="21.75" customHeight="1">
      <c r="A159" s="34"/>
      <c r="B159" s="35"/>
      <c r="C159" s="200" t="s">
        <v>186</v>
      </c>
      <c r="D159" s="200" t="s">
        <v>143</v>
      </c>
      <c r="E159" s="201" t="s">
        <v>236</v>
      </c>
      <c r="F159" s="202" t="s">
        <v>237</v>
      </c>
      <c r="G159" s="203" t="s">
        <v>223</v>
      </c>
      <c r="H159" s="204">
        <v>4.8</v>
      </c>
      <c r="I159" s="205"/>
      <c r="J159" s="206">
        <f>ROUND(I159*H159,2)</f>
        <v>0</v>
      </c>
      <c r="K159" s="202" t="s">
        <v>147</v>
      </c>
      <c r="L159" s="39"/>
      <c r="M159" s="207" t="s">
        <v>1</v>
      </c>
      <c r="N159" s="208" t="s">
        <v>45</v>
      </c>
      <c r="O159" s="71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141</v>
      </c>
      <c r="AT159" s="211" t="s">
        <v>143</v>
      </c>
      <c r="AU159" s="211" t="s">
        <v>89</v>
      </c>
      <c r="AY159" s="17" t="s">
        <v>142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87</v>
      </c>
      <c r="BK159" s="212">
        <f>ROUND(I159*H159,2)</f>
        <v>0</v>
      </c>
      <c r="BL159" s="17" t="s">
        <v>141</v>
      </c>
      <c r="BM159" s="211" t="s">
        <v>462</v>
      </c>
    </row>
    <row r="160" spans="2:51" s="13" customFormat="1" ht="11.25">
      <c r="B160" s="229"/>
      <c r="C160" s="230"/>
      <c r="D160" s="213" t="s">
        <v>225</v>
      </c>
      <c r="E160" s="231" t="s">
        <v>1</v>
      </c>
      <c r="F160" s="232" t="s">
        <v>463</v>
      </c>
      <c r="G160" s="230"/>
      <c r="H160" s="233">
        <v>3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225</v>
      </c>
      <c r="AU160" s="239" t="s">
        <v>89</v>
      </c>
      <c r="AV160" s="13" t="s">
        <v>89</v>
      </c>
      <c r="AW160" s="13" t="s">
        <v>34</v>
      </c>
      <c r="AX160" s="13" t="s">
        <v>80</v>
      </c>
      <c r="AY160" s="239" t="s">
        <v>142</v>
      </c>
    </row>
    <row r="161" spans="2:51" s="13" customFormat="1" ht="11.25">
      <c r="B161" s="229"/>
      <c r="C161" s="230"/>
      <c r="D161" s="213" t="s">
        <v>225</v>
      </c>
      <c r="E161" s="231" t="s">
        <v>1</v>
      </c>
      <c r="F161" s="232" t="s">
        <v>464</v>
      </c>
      <c r="G161" s="230"/>
      <c r="H161" s="233">
        <v>1.8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225</v>
      </c>
      <c r="AU161" s="239" t="s">
        <v>89</v>
      </c>
      <c r="AV161" s="13" t="s">
        <v>89</v>
      </c>
      <c r="AW161" s="13" t="s">
        <v>34</v>
      </c>
      <c r="AX161" s="13" t="s">
        <v>80</v>
      </c>
      <c r="AY161" s="239" t="s">
        <v>142</v>
      </c>
    </row>
    <row r="162" spans="2:51" s="14" customFormat="1" ht="11.25">
      <c r="B162" s="240"/>
      <c r="C162" s="241"/>
      <c r="D162" s="213" t="s">
        <v>225</v>
      </c>
      <c r="E162" s="242" t="s">
        <v>1</v>
      </c>
      <c r="F162" s="243" t="s">
        <v>227</v>
      </c>
      <c r="G162" s="241"/>
      <c r="H162" s="244">
        <v>4.8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225</v>
      </c>
      <c r="AU162" s="250" t="s">
        <v>89</v>
      </c>
      <c r="AV162" s="14" t="s">
        <v>141</v>
      </c>
      <c r="AW162" s="14" t="s">
        <v>34</v>
      </c>
      <c r="AX162" s="14" t="s">
        <v>87</v>
      </c>
      <c r="AY162" s="250" t="s">
        <v>142</v>
      </c>
    </row>
    <row r="163" spans="1:65" s="2" customFormat="1" ht="16.5" customHeight="1">
      <c r="A163" s="34"/>
      <c r="B163" s="35"/>
      <c r="C163" s="200" t="s">
        <v>191</v>
      </c>
      <c r="D163" s="200" t="s">
        <v>143</v>
      </c>
      <c r="E163" s="201" t="s">
        <v>241</v>
      </c>
      <c r="F163" s="202" t="s">
        <v>242</v>
      </c>
      <c r="G163" s="203" t="s">
        <v>223</v>
      </c>
      <c r="H163" s="204">
        <v>1.8</v>
      </c>
      <c r="I163" s="205"/>
      <c r="J163" s="206">
        <f>ROUND(I163*H163,2)</f>
        <v>0</v>
      </c>
      <c r="K163" s="202" t="s">
        <v>147</v>
      </c>
      <c r="L163" s="39"/>
      <c r="M163" s="207" t="s">
        <v>1</v>
      </c>
      <c r="N163" s="208" t="s">
        <v>45</v>
      </c>
      <c r="O163" s="71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1" t="s">
        <v>141</v>
      </c>
      <c r="AT163" s="211" t="s">
        <v>143</v>
      </c>
      <c r="AU163" s="211" t="s">
        <v>89</v>
      </c>
      <c r="AY163" s="17" t="s">
        <v>142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87</v>
      </c>
      <c r="BK163" s="212">
        <f>ROUND(I163*H163,2)</f>
        <v>0</v>
      </c>
      <c r="BL163" s="17" t="s">
        <v>141</v>
      </c>
      <c r="BM163" s="211" t="s">
        <v>465</v>
      </c>
    </row>
    <row r="164" spans="2:51" s="13" customFormat="1" ht="11.25">
      <c r="B164" s="229"/>
      <c r="C164" s="230"/>
      <c r="D164" s="213" t="s">
        <v>225</v>
      </c>
      <c r="E164" s="231" t="s">
        <v>1</v>
      </c>
      <c r="F164" s="232" t="s">
        <v>466</v>
      </c>
      <c r="G164" s="230"/>
      <c r="H164" s="233">
        <v>1.8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225</v>
      </c>
      <c r="AU164" s="239" t="s">
        <v>89</v>
      </c>
      <c r="AV164" s="13" t="s">
        <v>89</v>
      </c>
      <c r="AW164" s="13" t="s">
        <v>34</v>
      </c>
      <c r="AX164" s="13" t="s">
        <v>80</v>
      </c>
      <c r="AY164" s="239" t="s">
        <v>142</v>
      </c>
    </row>
    <row r="165" spans="2:51" s="14" customFormat="1" ht="11.25">
      <c r="B165" s="240"/>
      <c r="C165" s="241"/>
      <c r="D165" s="213" t="s">
        <v>225</v>
      </c>
      <c r="E165" s="242" t="s">
        <v>1</v>
      </c>
      <c r="F165" s="243" t="s">
        <v>227</v>
      </c>
      <c r="G165" s="241"/>
      <c r="H165" s="244">
        <v>1.8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225</v>
      </c>
      <c r="AU165" s="250" t="s">
        <v>89</v>
      </c>
      <c r="AV165" s="14" t="s">
        <v>141</v>
      </c>
      <c r="AW165" s="14" t="s">
        <v>34</v>
      </c>
      <c r="AX165" s="14" t="s">
        <v>87</v>
      </c>
      <c r="AY165" s="250" t="s">
        <v>142</v>
      </c>
    </row>
    <row r="166" spans="1:65" s="2" customFormat="1" ht="21.75" customHeight="1">
      <c r="A166" s="34"/>
      <c r="B166" s="35"/>
      <c r="C166" s="200" t="s">
        <v>199</v>
      </c>
      <c r="D166" s="200" t="s">
        <v>143</v>
      </c>
      <c r="E166" s="201" t="s">
        <v>245</v>
      </c>
      <c r="F166" s="202" t="s">
        <v>246</v>
      </c>
      <c r="G166" s="203" t="s">
        <v>223</v>
      </c>
      <c r="H166" s="204">
        <v>1.68</v>
      </c>
      <c r="I166" s="205"/>
      <c r="J166" s="206">
        <f>ROUND(I166*H166,2)</f>
        <v>0</v>
      </c>
      <c r="K166" s="202" t="s">
        <v>147</v>
      </c>
      <c r="L166" s="39"/>
      <c r="M166" s="207" t="s">
        <v>1</v>
      </c>
      <c r="N166" s="208" t="s">
        <v>45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141</v>
      </c>
      <c r="AT166" s="211" t="s">
        <v>143</v>
      </c>
      <c r="AU166" s="211" t="s">
        <v>89</v>
      </c>
      <c r="AY166" s="17" t="s">
        <v>142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87</v>
      </c>
      <c r="BK166" s="212">
        <f>ROUND(I166*H166,2)</f>
        <v>0</v>
      </c>
      <c r="BL166" s="17" t="s">
        <v>141</v>
      </c>
      <c r="BM166" s="211" t="s">
        <v>467</v>
      </c>
    </row>
    <row r="167" spans="2:51" s="13" customFormat="1" ht="22.5">
      <c r="B167" s="229"/>
      <c r="C167" s="230"/>
      <c r="D167" s="213" t="s">
        <v>225</v>
      </c>
      <c r="E167" s="231" t="s">
        <v>1</v>
      </c>
      <c r="F167" s="232" t="s">
        <v>468</v>
      </c>
      <c r="G167" s="230"/>
      <c r="H167" s="233">
        <v>1.68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225</v>
      </c>
      <c r="AU167" s="239" t="s">
        <v>89</v>
      </c>
      <c r="AV167" s="13" t="s">
        <v>89</v>
      </c>
      <c r="AW167" s="13" t="s">
        <v>34</v>
      </c>
      <c r="AX167" s="13" t="s">
        <v>80</v>
      </c>
      <c r="AY167" s="239" t="s">
        <v>142</v>
      </c>
    </row>
    <row r="168" spans="2:51" s="14" customFormat="1" ht="11.25">
      <c r="B168" s="240"/>
      <c r="C168" s="241"/>
      <c r="D168" s="213" t="s">
        <v>225</v>
      </c>
      <c r="E168" s="242" t="s">
        <v>1</v>
      </c>
      <c r="F168" s="243" t="s">
        <v>227</v>
      </c>
      <c r="G168" s="241"/>
      <c r="H168" s="244">
        <v>1.68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225</v>
      </c>
      <c r="AU168" s="250" t="s">
        <v>89</v>
      </c>
      <c r="AV168" s="14" t="s">
        <v>141</v>
      </c>
      <c r="AW168" s="14" t="s">
        <v>34</v>
      </c>
      <c r="AX168" s="14" t="s">
        <v>87</v>
      </c>
      <c r="AY168" s="250" t="s">
        <v>142</v>
      </c>
    </row>
    <row r="169" spans="1:65" s="2" customFormat="1" ht="21.75" customHeight="1">
      <c r="A169" s="34"/>
      <c r="B169" s="35"/>
      <c r="C169" s="200" t="s">
        <v>204</v>
      </c>
      <c r="D169" s="200" t="s">
        <v>143</v>
      </c>
      <c r="E169" s="201" t="s">
        <v>252</v>
      </c>
      <c r="F169" s="202" t="s">
        <v>253</v>
      </c>
      <c r="G169" s="203" t="s">
        <v>254</v>
      </c>
      <c r="H169" s="204">
        <v>12</v>
      </c>
      <c r="I169" s="205"/>
      <c r="J169" s="206">
        <f>ROUND(I169*H169,2)</f>
        <v>0</v>
      </c>
      <c r="K169" s="202" t="s">
        <v>147</v>
      </c>
      <c r="L169" s="39"/>
      <c r="M169" s="207" t="s">
        <v>1</v>
      </c>
      <c r="N169" s="208" t="s">
        <v>45</v>
      </c>
      <c r="O169" s="71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141</v>
      </c>
      <c r="AT169" s="211" t="s">
        <v>143</v>
      </c>
      <c r="AU169" s="211" t="s">
        <v>89</v>
      </c>
      <c r="AY169" s="17" t="s">
        <v>142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87</v>
      </c>
      <c r="BK169" s="212">
        <f>ROUND(I169*H169,2)</f>
        <v>0</v>
      </c>
      <c r="BL169" s="17" t="s">
        <v>141</v>
      </c>
      <c r="BM169" s="211" t="s">
        <v>469</v>
      </c>
    </row>
    <row r="170" spans="2:51" s="13" customFormat="1" ht="11.25">
      <c r="B170" s="229"/>
      <c r="C170" s="230"/>
      <c r="D170" s="213" t="s">
        <v>225</v>
      </c>
      <c r="E170" s="231" t="s">
        <v>1</v>
      </c>
      <c r="F170" s="232" t="s">
        <v>470</v>
      </c>
      <c r="G170" s="230"/>
      <c r="H170" s="233">
        <v>12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225</v>
      </c>
      <c r="AU170" s="239" t="s">
        <v>89</v>
      </c>
      <c r="AV170" s="13" t="s">
        <v>89</v>
      </c>
      <c r="AW170" s="13" t="s">
        <v>34</v>
      </c>
      <c r="AX170" s="13" t="s">
        <v>80</v>
      </c>
      <c r="AY170" s="239" t="s">
        <v>142</v>
      </c>
    </row>
    <row r="171" spans="2:51" s="14" customFormat="1" ht="11.25">
      <c r="B171" s="240"/>
      <c r="C171" s="241"/>
      <c r="D171" s="213" t="s">
        <v>225</v>
      </c>
      <c r="E171" s="242" t="s">
        <v>1</v>
      </c>
      <c r="F171" s="243" t="s">
        <v>227</v>
      </c>
      <c r="G171" s="241"/>
      <c r="H171" s="244">
        <v>12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225</v>
      </c>
      <c r="AU171" s="250" t="s">
        <v>89</v>
      </c>
      <c r="AV171" s="14" t="s">
        <v>141</v>
      </c>
      <c r="AW171" s="14" t="s">
        <v>34</v>
      </c>
      <c r="AX171" s="14" t="s">
        <v>87</v>
      </c>
      <c r="AY171" s="250" t="s">
        <v>142</v>
      </c>
    </row>
    <row r="172" spans="1:65" s="2" customFormat="1" ht="21.75" customHeight="1">
      <c r="A172" s="34"/>
      <c r="B172" s="35"/>
      <c r="C172" s="200" t="s">
        <v>275</v>
      </c>
      <c r="D172" s="200" t="s">
        <v>143</v>
      </c>
      <c r="E172" s="201" t="s">
        <v>257</v>
      </c>
      <c r="F172" s="202" t="s">
        <v>258</v>
      </c>
      <c r="G172" s="203" t="s">
        <v>254</v>
      </c>
      <c r="H172" s="204">
        <v>12</v>
      </c>
      <c r="I172" s="205"/>
      <c r="J172" s="206">
        <f>ROUND(I172*H172,2)</f>
        <v>0</v>
      </c>
      <c r="K172" s="202" t="s">
        <v>147</v>
      </c>
      <c r="L172" s="39"/>
      <c r="M172" s="207" t="s">
        <v>1</v>
      </c>
      <c r="N172" s="208" t="s">
        <v>45</v>
      </c>
      <c r="O172" s="71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141</v>
      </c>
      <c r="AT172" s="211" t="s">
        <v>143</v>
      </c>
      <c r="AU172" s="211" t="s">
        <v>89</v>
      </c>
      <c r="AY172" s="17" t="s">
        <v>142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87</v>
      </c>
      <c r="BK172" s="212">
        <f>ROUND(I172*H172,2)</f>
        <v>0</v>
      </c>
      <c r="BL172" s="17" t="s">
        <v>141</v>
      </c>
      <c r="BM172" s="211" t="s">
        <v>471</v>
      </c>
    </row>
    <row r="173" spans="1:65" s="2" customFormat="1" ht="16.5" customHeight="1">
      <c r="A173" s="34"/>
      <c r="B173" s="35"/>
      <c r="C173" s="251" t="s">
        <v>8</v>
      </c>
      <c r="D173" s="251" t="s">
        <v>260</v>
      </c>
      <c r="E173" s="252" t="s">
        <v>261</v>
      </c>
      <c r="F173" s="253" t="s">
        <v>262</v>
      </c>
      <c r="G173" s="254" t="s">
        <v>263</v>
      </c>
      <c r="H173" s="255">
        <v>0.42</v>
      </c>
      <c r="I173" s="256"/>
      <c r="J173" s="257">
        <f>ROUND(I173*H173,2)</f>
        <v>0</v>
      </c>
      <c r="K173" s="253" t="s">
        <v>147</v>
      </c>
      <c r="L173" s="258"/>
      <c r="M173" s="259" t="s">
        <v>1</v>
      </c>
      <c r="N173" s="260" t="s">
        <v>45</v>
      </c>
      <c r="O173" s="71"/>
      <c r="P173" s="209">
        <f>O173*H173</f>
        <v>0</v>
      </c>
      <c r="Q173" s="209">
        <v>0.001</v>
      </c>
      <c r="R173" s="209">
        <f>Q173*H173</f>
        <v>0.00042</v>
      </c>
      <c r="S173" s="209">
        <v>0</v>
      </c>
      <c r="T173" s="21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1" t="s">
        <v>176</v>
      </c>
      <c r="AT173" s="211" t="s">
        <v>260</v>
      </c>
      <c r="AU173" s="211" t="s">
        <v>89</v>
      </c>
      <c r="AY173" s="17" t="s">
        <v>142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87</v>
      </c>
      <c r="BK173" s="212">
        <f>ROUND(I173*H173,2)</f>
        <v>0</v>
      </c>
      <c r="BL173" s="17" t="s">
        <v>141</v>
      </c>
      <c r="BM173" s="211" t="s">
        <v>472</v>
      </c>
    </row>
    <row r="174" spans="2:51" s="13" customFormat="1" ht="11.25">
      <c r="B174" s="229"/>
      <c r="C174" s="230"/>
      <c r="D174" s="213" t="s">
        <v>225</v>
      </c>
      <c r="E174" s="231" t="s">
        <v>1</v>
      </c>
      <c r="F174" s="232" t="s">
        <v>473</v>
      </c>
      <c r="G174" s="230"/>
      <c r="H174" s="233">
        <v>0.42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225</v>
      </c>
      <c r="AU174" s="239" t="s">
        <v>89</v>
      </c>
      <c r="AV174" s="13" t="s">
        <v>89</v>
      </c>
      <c r="AW174" s="13" t="s">
        <v>34</v>
      </c>
      <c r="AX174" s="13" t="s">
        <v>80</v>
      </c>
      <c r="AY174" s="239" t="s">
        <v>142</v>
      </c>
    </row>
    <row r="175" spans="2:51" s="14" customFormat="1" ht="11.25">
      <c r="B175" s="240"/>
      <c r="C175" s="241"/>
      <c r="D175" s="213" t="s">
        <v>225</v>
      </c>
      <c r="E175" s="242" t="s">
        <v>1</v>
      </c>
      <c r="F175" s="243" t="s">
        <v>227</v>
      </c>
      <c r="G175" s="241"/>
      <c r="H175" s="244">
        <v>0.42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225</v>
      </c>
      <c r="AU175" s="250" t="s">
        <v>89</v>
      </c>
      <c r="AV175" s="14" t="s">
        <v>141</v>
      </c>
      <c r="AW175" s="14" t="s">
        <v>34</v>
      </c>
      <c r="AX175" s="14" t="s">
        <v>87</v>
      </c>
      <c r="AY175" s="250" t="s">
        <v>142</v>
      </c>
    </row>
    <row r="176" spans="1:65" s="2" customFormat="1" ht="16.5" customHeight="1">
      <c r="A176" s="34"/>
      <c r="B176" s="35"/>
      <c r="C176" s="200" t="s">
        <v>286</v>
      </c>
      <c r="D176" s="200" t="s">
        <v>143</v>
      </c>
      <c r="E176" s="201" t="s">
        <v>266</v>
      </c>
      <c r="F176" s="202" t="s">
        <v>267</v>
      </c>
      <c r="G176" s="203" t="s">
        <v>254</v>
      </c>
      <c r="H176" s="204">
        <v>42.5</v>
      </c>
      <c r="I176" s="205"/>
      <c r="J176" s="206">
        <f>ROUND(I176*H176,2)</f>
        <v>0</v>
      </c>
      <c r="K176" s="202" t="s">
        <v>147</v>
      </c>
      <c r="L176" s="39"/>
      <c r="M176" s="207" t="s">
        <v>1</v>
      </c>
      <c r="N176" s="208" t="s">
        <v>45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141</v>
      </c>
      <c r="AT176" s="211" t="s">
        <v>143</v>
      </c>
      <c r="AU176" s="211" t="s">
        <v>89</v>
      </c>
      <c r="AY176" s="17" t="s">
        <v>142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87</v>
      </c>
      <c r="BK176" s="212">
        <f>ROUND(I176*H176,2)</f>
        <v>0</v>
      </c>
      <c r="BL176" s="17" t="s">
        <v>141</v>
      </c>
      <c r="BM176" s="211" t="s">
        <v>474</v>
      </c>
    </row>
    <row r="177" spans="1:65" s="2" customFormat="1" ht="21.75" customHeight="1">
      <c r="A177" s="34"/>
      <c r="B177" s="35"/>
      <c r="C177" s="200" t="s">
        <v>293</v>
      </c>
      <c r="D177" s="200" t="s">
        <v>143</v>
      </c>
      <c r="E177" s="201" t="s">
        <v>269</v>
      </c>
      <c r="F177" s="202" t="s">
        <v>270</v>
      </c>
      <c r="G177" s="203" t="s">
        <v>254</v>
      </c>
      <c r="H177" s="204">
        <v>12</v>
      </c>
      <c r="I177" s="205"/>
      <c r="J177" s="206">
        <f>ROUND(I177*H177,2)</f>
        <v>0</v>
      </c>
      <c r="K177" s="202" t="s">
        <v>147</v>
      </c>
      <c r="L177" s="39"/>
      <c r="M177" s="207" t="s">
        <v>1</v>
      </c>
      <c r="N177" s="208" t="s">
        <v>45</v>
      </c>
      <c r="O177" s="71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141</v>
      </c>
      <c r="AT177" s="211" t="s">
        <v>143</v>
      </c>
      <c r="AU177" s="211" t="s">
        <v>89</v>
      </c>
      <c r="AY177" s="17" t="s">
        <v>142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87</v>
      </c>
      <c r="BK177" s="212">
        <f>ROUND(I177*H177,2)</f>
        <v>0</v>
      </c>
      <c r="BL177" s="17" t="s">
        <v>141</v>
      </c>
      <c r="BM177" s="211" t="s">
        <v>475</v>
      </c>
    </row>
    <row r="178" spans="1:65" s="2" customFormat="1" ht="16.5" customHeight="1">
      <c r="A178" s="34"/>
      <c r="B178" s="35"/>
      <c r="C178" s="200" t="s">
        <v>297</v>
      </c>
      <c r="D178" s="200" t="s">
        <v>143</v>
      </c>
      <c r="E178" s="201" t="s">
        <v>272</v>
      </c>
      <c r="F178" s="202" t="s">
        <v>273</v>
      </c>
      <c r="G178" s="203" t="s">
        <v>254</v>
      </c>
      <c r="H178" s="204">
        <v>12</v>
      </c>
      <c r="I178" s="205"/>
      <c r="J178" s="206">
        <f>ROUND(I178*H178,2)</f>
        <v>0</v>
      </c>
      <c r="K178" s="202" t="s">
        <v>147</v>
      </c>
      <c r="L178" s="39"/>
      <c r="M178" s="207" t="s">
        <v>1</v>
      </c>
      <c r="N178" s="208" t="s">
        <v>45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141</v>
      </c>
      <c r="AT178" s="211" t="s">
        <v>143</v>
      </c>
      <c r="AU178" s="211" t="s">
        <v>89</v>
      </c>
      <c r="AY178" s="17" t="s">
        <v>142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87</v>
      </c>
      <c r="BK178" s="212">
        <f>ROUND(I178*H178,2)</f>
        <v>0</v>
      </c>
      <c r="BL178" s="17" t="s">
        <v>141</v>
      </c>
      <c r="BM178" s="211" t="s">
        <v>476</v>
      </c>
    </row>
    <row r="179" spans="1:65" s="2" customFormat="1" ht="21.75" customHeight="1">
      <c r="A179" s="34"/>
      <c r="B179" s="35"/>
      <c r="C179" s="200" t="s">
        <v>302</v>
      </c>
      <c r="D179" s="200" t="s">
        <v>143</v>
      </c>
      <c r="E179" s="201" t="s">
        <v>276</v>
      </c>
      <c r="F179" s="202" t="s">
        <v>277</v>
      </c>
      <c r="G179" s="203" t="s">
        <v>254</v>
      </c>
      <c r="H179" s="204">
        <v>12</v>
      </c>
      <c r="I179" s="205"/>
      <c r="J179" s="206">
        <f>ROUND(I179*H179,2)</f>
        <v>0</v>
      </c>
      <c r="K179" s="202" t="s">
        <v>147</v>
      </c>
      <c r="L179" s="39"/>
      <c r="M179" s="207" t="s">
        <v>1</v>
      </c>
      <c r="N179" s="208" t="s">
        <v>45</v>
      </c>
      <c r="O179" s="71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141</v>
      </c>
      <c r="AT179" s="211" t="s">
        <v>143</v>
      </c>
      <c r="AU179" s="211" t="s">
        <v>89</v>
      </c>
      <c r="AY179" s="17" t="s">
        <v>142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87</v>
      </c>
      <c r="BK179" s="212">
        <f>ROUND(I179*H179,2)</f>
        <v>0</v>
      </c>
      <c r="BL179" s="17" t="s">
        <v>141</v>
      </c>
      <c r="BM179" s="211" t="s">
        <v>477</v>
      </c>
    </row>
    <row r="180" spans="2:63" s="11" customFormat="1" ht="22.9" customHeight="1">
      <c r="B180" s="186"/>
      <c r="C180" s="187"/>
      <c r="D180" s="188" t="s">
        <v>79</v>
      </c>
      <c r="E180" s="227" t="s">
        <v>162</v>
      </c>
      <c r="F180" s="227" t="s">
        <v>285</v>
      </c>
      <c r="G180" s="187"/>
      <c r="H180" s="187"/>
      <c r="I180" s="190"/>
      <c r="J180" s="228">
        <f>BK180</f>
        <v>0</v>
      </c>
      <c r="K180" s="187"/>
      <c r="L180" s="192"/>
      <c r="M180" s="193"/>
      <c r="N180" s="194"/>
      <c r="O180" s="194"/>
      <c r="P180" s="195">
        <f>SUM(P181:P206)</f>
        <v>0</v>
      </c>
      <c r="Q180" s="194"/>
      <c r="R180" s="195">
        <f>SUM(R181:R206)</f>
        <v>14.274552</v>
      </c>
      <c r="S180" s="194"/>
      <c r="T180" s="196">
        <f>SUM(T181:T206)</f>
        <v>0</v>
      </c>
      <c r="AR180" s="197" t="s">
        <v>87</v>
      </c>
      <c r="AT180" s="198" t="s">
        <v>79</v>
      </c>
      <c r="AU180" s="198" t="s">
        <v>87</v>
      </c>
      <c r="AY180" s="197" t="s">
        <v>142</v>
      </c>
      <c r="BK180" s="199">
        <f>SUM(BK181:BK206)</f>
        <v>0</v>
      </c>
    </row>
    <row r="181" spans="1:65" s="2" customFormat="1" ht="16.5" customHeight="1">
      <c r="A181" s="34"/>
      <c r="B181" s="35"/>
      <c r="C181" s="200" t="s">
        <v>307</v>
      </c>
      <c r="D181" s="200" t="s">
        <v>143</v>
      </c>
      <c r="E181" s="201" t="s">
        <v>287</v>
      </c>
      <c r="F181" s="202" t="s">
        <v>288</v>
      </c>
      <c r="G181" s="203" t="s">
        <v>254</v>
      </c>
      <c r="H181" s="204">
        <v>42.5</v>
      </c>
      <c r="I181" s="205"/>
      <c r="J181" s="206">
        <f>ROUND(I181*H181,2)</f>
        <v>0</v>
      </c>
      <c r="K181" s="202" t="s">
        <v>147</v>
      </c>
      <c r="L181" s="39"/>
      <c r="M181" s="207" t="s">
        <v>1</v>
      </c>
      <c r="N181" s="208" t="s">
        <v>45</v>
      </c>
      <c r="O181" s="71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1" t="s">
        <v>141</v>
      </c>
      <c r="AT181" s="211" t="s">
        <v>143</v>
      </c>
      <c r="AU181" s="211" t="s">
        <v>89</v>
      </c>
      <c r="AY181" s="17" t="s">
        <v>142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7" t="s">
        <v>87</v>
      </c>
      <c r="BK181" s="212">
        <f>ROUND(I181*H181,2)</f>
        <v>0</v>
      </c>
      <c r="BL181" s="17" t="s">
        <v>141</v>
      </c>
      <c r="BM181" s="211" t="s">
        <v>478</v>
      </c>
    </row>
    <row r="182" spans="2:51" s="13" customFormat="1" ht="11.25">
      <c r="B182" s="229"/>
      <c r="C182" s="230"/>
      <c r="D182" s="213" t="s">
        <v>225</v>
      </c>
      <c r="E182" s="231" t="s">
        <v>1</v>
      </c>
      <c r="F182" s="232" t="s">
        <v>479</v>
      </c>
      <c r="G182" s="230"/>
      <c r="H182" s="233">
        <v>34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225</v>
      </c>
      <c r="AU182" s="239" t="s">
        <v>89</v>
      </c>
      <c r="AV182" s="13" t="s">
        <v>89</v>
      </c>
      <c r="AW182" s="13" t="s">
        <v>34</v>
      </c>
      <c r="AX182" s="13" t="s">
        <v>80</v>
      </c>
      <c r="AY182" s="239" t="s">
        <v>142</v>
      </c>
    </row>
    <row r="183" spans="2:51" s="13" customFormat="1" ht="11.25">
      <c r="B183" s="229"/>
      <c r="C183" s="230"/>
      <c r="D183" s="213" t="s">
        <v>225</v>
      </c>
      <c r="E183" s="231" t="s">
        <v>1</v>
      </c>
      <c r="F183" s="232" t="s">
        <v>291</v>
      </c>
      <c r="G183" s="230"/>
      <c r="H183" s="233">
        <v>4.5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225</v>
      </c>
      <c r="AU183" s="239" t="s">
        <v>89</v>
      </c>
      <c r="AV183" s="13" t="s">
        <v>89</v>
      </c>
      <c r="AW183" s="13" t="s">
        <v>34</v>
      </c>
      <c r="AX183" s="13" t="s">
        <v>80</v>
      </c>
      <c r="AY183" s="239" t="s">
        <v>142</v>
      </c>
    </row>
    <row r="184" spans="2:51" s="13" customFormat="1" ht="11.25">
      <c r="B184" s="229"/>
      <c r="C184" s="230"/>
      <c r="D184" s="213" t="s">
        <v>225</v>
      </c>
      <c r="E184" s="231" t="s">
        <v>1</v>
      </c>
      <c r="F184" s="232" t="s">
        <v>480</v>
      </c>
      <c r="G184" s="230"/>
      <c r="H184" s="233">
        <v>4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225</v>
      </c>
      <c r="AU184" s="239" t="s">
        <v>89</v>
      </c>
      <c r="AV184" s="13" t="s">
        <v>89</v>
      </c>
      <c r="AW184" s="13" t="s">
        <v>34</v>
      </c>
      <c r="AX184" s="13" t="s">
        <v>80</v>
      </c>
      <c r="AY184" s="239" t="s">
        <v>142</v>
      </c>
    </row>
    <row r="185" spans="2:51" s="14" customFormat="1" ht="11.25">
      <c r="B185" s="240"/>
      <c r="C185" s="241"/>
      <c r="D185" s="213" t="s">
        <v>225</v>
      </c>
      <c r="E185" s="242" t="s">
        <v>1</v>
      </c>
      <c r="F185" s="243" t="s">
        <v>227</v>
      </c>
      <c r="G185" s="241"/>
      <c r="H185" s="244">
        <v>42.5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225</v>
      </c>
      <c r="AU185" s="250" t="s">
        <v>89</v>
      </c>
      <c r="AV185" s="14" t="s">
        <v>141</v>
      </c>
      <c r="AW185" s="14" t="s">
        <v>34</v>
      </c>
      <c r="AX185" s="14" t="s">
        <v>87</v>
      </c>
      <c r="AY185" s="250" t="s">
        <v>142</v>
      </c>
    </row>
    <row r="186" spans="1:65" s="2" customFormat="1" ht="21.75" customHeight="1">
      <c r="A186" s="34"/>
      <c r="B186" s="35"/>
      <c r="C186" s="200" t="s">
        <v>7</v>
      </c>
      <c r="D186" s="200" t="s">
        <v>143</v>
      </c>
      <c r="E186" s="201" t="s">
        <v>481</v>
      </c>
      <c r="F186" s="202" t="s">
        <v>482</v>
      </c>
      <c r="G186" s="203" t="s">
        <v>254</v>
      </c>
      <c r="H186" s="204">
        <v>10.2</v>
      </c>
      <c r="I186" s="205"/>
      <c r="J186" s="206">
        <f>ROUND(I186*H186,2)</f>
        <v>0</v>
      </c>
      <c r="K186" s="202" t="s">
        <v>147</v>
      </c>
      <c r="L186" s="39"/>
      <c r="M186" s="207" t="s">
        <v>1</v>
      </c>
      <c r="N186" s="208" t="s">
        <v>45</v>
      </c>
      <c r="O186" s="71"/>
      <c r="P186" s="209">
        <f>O186*H186</f>
        <v>0</v>
      </c>
      <c r="Q186" s="209">
        <v>0.26376</v>
      </c>
      <c r="R186" s="209">
        <f>Q186*H186</f>
        <v>2.690352</v>
      </c>
      <c r="S186" s="209">
        <v>0</v>
      </c>
      <c r="T186" s="21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1" t="s">
        <v>141</v>
      </c>
      <c r="AT186" s="211" t="s">
        <v>143</v>
      </c>
      <c r="AU186" s="211" t="s">
        <v>89</v>
      </c>
      <c r="AY186" s="17" t="s">
        <v>142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7" t="s">
        <v>87</v>
      </c>
      <c r="BK186" s="212">
        <f>ROUND(I186*H186,2)</f>
        <v>0</v>
      </c>
      <c r="BL186" s="17" t="s">
        <v>141</v>
      </c>
      <c r="BM186" s="211" t="s">
        <v>483</v>
      </c>
    </row>
    <row r="187" spans="2:51" s="13" customFormat="1" ht="11.25">
      <c r="B187" s="229"/>
      <c r="C187" s="230"/>
      <c r="D187" s="213" t="s">
        <v>225</v>
      </c>
      <c r="E187" s="231" t="s">
        <v>1</v>
      </c>
      <c r="F187" s="232" t="s">
        <v>484</v>
      </c>
      <c r="G187" s="230"/>
      <c r="H187" s="233">
        <v>10.2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225</v>
      </c>
      <c r="AU187" s="239" t="s">
        <v>89</v>
      </c>
      <c r="AV187" s="13" t="s">
        <v>89</v>
      </c>
      <c r="AW187" s="13" t="s">
        <v>34</v>
      </c>
      <c r="AX187" s="13" t="s">
        <v>80</v>
      </c>
      <c r="AY187" s="239" t="s">
        <v>142</v>
      </c>
    </row>
    <row r="188" spans="2:51" s="14" customFormat="1" ht="11.25">
      <c r="B188" s="240"/>
      <c r="C188" s="241"/>
      <c r="D188" s="213" t="s">
        <v>225</v>
      </c>
      <c r="E188" s="242" t="s">
        <v>1</v>
      </c>
      <c r="F188" s="243" t="s">
        <v>227</v>
      </c>
      <c r="G188" s="241"/>
      <c r="H188" s="244">
        <v>10.2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225</v>
      </c>
      <c r="AU188" s="250" t="s">
        <v>89</v>
      </c>
      <c r="AV188" s="14" t="s">
        <v>141</v>
      </c>
      <c r="AW188" s="14" t="s">
        <v>34</v>
      </c>
      <c r="AX188" s="14" t="s">
        <v>87</v>
      </c>
      <c r="AY188" s="250" t="s">
        <v>142</v>
      </c>
    </row>
    <row r="189" spans="1:65" s="2" customFormat="1" ht="21.75" customHeight="1">
      <c r="A189" s="34"/>
      <c r="B189" s="35"/>
      <c r="C189" s="200" t="s">
        <v>317</v>
      </c>
      <c r="D189" s="200" t="s">
        <v>143</v>
      </c>
      <c r="E189" s="201" t="s">
        <v>485</v>
      </c>
      <c r="F189" s="202" t="s">
        <v>486</v>
      </c>
      <c r="G189" s="203" t="s">
        <v>254</v>
      </c>
      <c r="H189" s="204">
        <v>17.5</v>
      </c>
      <c r="I189" s="205"/>
      <c r="J189" s="206">
        <f>ROUND(I189*H189,2)</f>
        <v>0</v>
      </c>
      <c r="K189" s="202" t="s">
        <v>147</v>
      </c>
      <c r="L189" s="39"/>
      <c r="M189" s="207" t="s">
        <v>1</v>
      </c>
      <c r="N189" s="208" t="s">
        <v>45</v>
      </c>
      <c r="O189" s="71"/>
      <c r="P189" s="209">
        <f>O189*H189</f>
        <v>0</v>
      </c>
      <c r="Q189" s="209">
        <v>0.12966</v>
      </c>
      <c r="R189" s="209">
        <f>Q189*H189</f>
        <v>2.26905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141</v>
      </c>
      <c r="AT189" s="211" t="s">
        <v>143</v>
      </c>
      <c r="AU189" s="211" t="s">
        <v>89</v>
      </c>
      <c r="AY189" s="17" t="s">
        <v>142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87</v>
      </c>
      <c r="BK189" s="212">
        <f>ROUND(I189*H189,2)</f>
        <v>0</v>
      </c>
      <c r="BL189" s="17" t="s">
        <v>141</v>
      </c>
      <c r="BM189" s="211" t="s">
        <v>487</v>
      </c>
    </row>
    <row r="190" spans="2:51" s="13" customFormat="1" ht="22.5">
      <c r="B190" s="229"/>
      <c r="C190" s="230"/>
      <c r="D190" s="213" t="s">
        <v>225</v>
      </c>
      <c r="E190" s="231" t="s">
        <v>1</v>
      </c>
      <c r="F190" s="232" t="s">
        <v>488</v>
      </c>
      <c r="G190" s="230"/>
      <c r="H190" s="233">
        <v>17.5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225</v>
      </c>
      <c r="AU190" s="239" t="s">
        <v>89</v>
      </c>
      <c r="AV190" s="13" t="s">
        <v>89</v>
      </c>
      <c r="AW190" s="13" t="s">
        <v>34</v>
      </c>
      <c r="AX190" s="13" t="s">
        <v>80</v>
      </c>
      <c r="AY190" s="239" t="s">
        <v>142</v>
      </c>
    </row>
    <row r="191" spans="2:51" s="14" customFormat="1" ht="11.25">
      <c r="B191" s="240"/>
      <c r="C191" s="241"/>
      <c r="D191" s="213" t="s">
        <v>225</v>
      </c>
      <c r="E191" s="242" t="s">
        <v>1</v>
      </c>
      <c r="F191" s="243" t="s">
        <v>227</v>
      </c>
      <c r="G191" s="241"/>
      <c r="H191" s="244">
        <v>17.5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225</v>
      </c>
      <c r="AU191" s="250" t="s">
        <v>89</v>
      </c>
      <c r="AV191" s="14" t="s">
        <v>141</v>
      </c>
      <c r="AW191" s="14" t="s">
        <v>34</v>
      </c>
      <c r="AX191" s="14" t="s">
        <v>87</v>
      </c>
      <c r="AY191" s="250" t="s">
        <v>142</v>
      </c>
    </row>
    <row r="192" spans="1:65" s="2" customFormat="1" ht="21.75" customHeight="1">
      <c r="A192" s="34"/>
      <c r="B192" s="35"/>
      <c r="C192" s="200" t="s">
        <v>322</v>
      </c>
      <c r="D192" s="200" t="s">
        <v>143</v>
      </c>
      <c r="E192" s="201" t="s">
        <v>489</v>
      </c>
      <c r="F192" s="202" t="s">
        <v>490</v>
      </c>
      <c r="G192" s="203" t="s">
        <v>254</v>
      </c>
      <c r="H192" s="204">
        <v>27.7</v>
      </c>
      <c r="I192" s="205"/>
      <c r="J192" s="206">
        <f>ROUND(I192*H192,2)</f>
        <v>0</v>
      </c>
      <c r="K192" s="202" t="s">
        <v>147</v>
      </c>
      <c r="L192" s="39"/>
      <c r="M192" s="207" t="s">
        <v>1</v>
      </c>
      <c r="N192" s="208" t="s">
        <v>45</v>
      </c>
      <c r="O192" s="71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1" t="s">
        <v>141</v>
      </c>
      <c r="AT192" s="211" t="s">
        <v>143</v>
      </c>
      <c r="AU192" s="211" t="s">
        <v>89</v>
      </c>
      <c r="AY192" s="17" t="s">
        <v>142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87</v>
      </c>
      <c r="BK192" s="212">
        <f>ROUND(I192*H192,2)</f>
        <v>0</v>
      </c>
      <c r="BL192" s="17" t="s">
        <v>141</v>
      </c>
      <c r="BM192" s="211" t="s">
        <v>491</v>
      </c>
    </row>
    <row r="193" spans="1:65" s="2" customFormat="1" ht="21.75" customHeight="1">
      <c r="A193" s="34"/>
      <c r="B193" s="35"/>
      <c r="C193" s="200" t="s">
        <v>327</v>
      </c>
      <c r="D193" s="200" t="s">
        <v>143</v>
      </c>
      <c r="E193" s="201" t="s">
        <v>294</v>
      </c>
      <c r="F193" s="202" t="s">
        <v>295</v>
      </c>
      <c r="G193" s="203" t="s">
        <v>254</v>
      </c>
      <c r="H193" s="204">
        <v>42.5</v>
      </c>
      <c r="I193" s="205"/>
      <c r="J193" s="206">
        <f>ROUND(I193*H193,2)</f>
        <v>0</v>
      </c>
      <c r="K193" s="202" t="s">
        <v>147</v>
      </c>
      <c r="L193" s="39"/>
      <c r="M193" s="207" t="s">
        <v>1</v>
      </c>
      <c r="N193" s="208" t="s">
        <v>45</v>
      </c>
      <c r="O193" s="71"/>
      <c r="P193" s="209">
        <f>O193*H193</f>
        <v>0</v>
      </c>
      <c r="Q193" s="209">
        <v>0.08425</v>
      </c>
      <c r="R193" s="209">
        <f>Q193*H193</f>
        <v>3.5806250000000004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141</v>
      </c>
      <c r="AT193" s="211" t="s">
        <v>143</v>
      </c>
      <c r="AU193" s="211" t="s">
        <v>89</v>
      </c>
      <c r="AY193" s="17" t="s">
        <v>142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87</v>
      </c>
      <c r="BK193" s="212">
        <f>ROUND(I193*H193,2)</f>
        <v>0</v>
      </c>
      <c r="BL193" s="17" t="s">
        <v>141</v>
      </c>
      <c r="BM193" s="211" t="s">
        <v>492</v>
      </c>
    </row>
    <row r="194" spans="2:51" s="13" customFormat="1" ht="11.25">
      <c r="B194" s="229"/>
      <c r="C194" s="230"/>
      <c r="D194" s="213" t="s">
        <v>225</v>
      </c>
      <c r="E194" s="231" t="s">
        <v>1</v>
      </c>
      <c r="F194" s="232" t="s">
        <v>479</v>
      </c>
      <c r="G194" s="230"/>
      <c r="H194" s="233">
        <v>34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225</v>
      </c>
      <c r="AU194" s="239" t="s">
        <v>89</v>
      </c>
      <c r="AV194" s="13" t="s">
        <v>89</v>
      </c>
      <c r="AW194" s="13" t="s">
        <v>34</v>
      </c>
      <c r="AX194" s="13" t="s">
        <v>80</v>
      </c>
      <c r="AY194" s="239" t="s">
        <v>142</v>
      </c>
    </row>
    <row r="195" spans="2:51" s="13" customFormat="1" ht="11.25">
      <c r="B195" s="229"/>
      <c r="C195" s="230"/>
      <c r="D195" s="213" t="s">
        <v>225</v>
      </c>
      <c r="E195" s="231" t="s">
        <v>1</v>
      </c>
      <c r="F195" s="232" t="s">
        <v>291</v>
      </c>
      <c r="G195" s="230"/>
      <c r="H195" s="233">
        <v>4.5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225</v>
      </c>
      <c r="AU195" s="239" t="s">
        <v>89</v>
      </c>
      <c r="AV195" s="13" t="s">
        <v>89</v>
      </c>
      <c r="AW195" s="13" t="s">
        <v>34</v>
      </c>
      <c r="AX195" s="13" t="s">
        <v>80</v>
      </c>
      <c r="AY195" s="239" t="s">
        <v>142</v>
      </c>
    </row>
    <row r="196" spans="2:51" s="13" customFormat="1" ht="11.25">
      <c r="B196" s="229"/>
      <c r="C196" s="230"/>
      <c r="D196" s="213" t="s">
        <v>225</v>
      </c>
      <c r="E196" s="231" t="s">
        <v>1</v>
      </c>
      <c r="F196" s="232" t="s">
        <v>480</v>
      </c>
      <c r="G196" s="230"/>
      <c r="H196" s="233">
        <v>4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225</v>
      </c>
      <c r="AU196" s="239" t="s">
        <v>89</v>
      </c>
      <c r="AV196" s="13" t="s">
        <v>89</v>
      </c>
      <c r="AW196" s="13" t="s">
        <v>34</v>
      </c>
      <c r="AX196" s="13" t="s">
        <v>80</v>
      </c>
      <c r="AY196" s="239" t="s">
        <v>142</v>
      </c>
    </row>
    <row r="197" spans="2:51" s="14" customFormat="1" ht="11.25">
      <c r="B197" s="240"/>
      <c r="C197" s="241"/>
      <c r="D197" s="213" t="s">
        <v>225</v>
      </c>
      <c r="E197" s="242" t="s">
        <v>1</v>
      </c>
      <c r="F197" s="243" t="s">
        <v>227</v>
      </c>
      <c r="G197" s="241"/>
      <c r="H197" s="244">
        <v>42.5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225</v>
      </c>
      <c r="AU197" s="250" t="s">
        <v>89</v>
      </c>
      <c r="AV197" s="14" t="s">
        <v>141</v>
      </c>
      <c r="AW197" s="14" t="s">
        <v>34</v>
      </c>
      <c r="AX197" s="14" t="s">
        <v>87</v>
      </c>
      <c r="AY197" s="250" t="s">
        <v>142</v>
      </c>
    </row>
    <row r="198" spans="1:65" s="2" customFormat="1" ht="16.5" customHeight="1">
      <c r="A198" s="34"/>
      <c r="B198" s="35"/>
      <c r="C198" s="251" t="s">
        <v>331</v>
      </c>
      <c r="D198" s="251" t="s">
        <v>260</v>
      </c>
      <c r="E198" s="252" t="s">
        <v>298</v>
      </c>
      <c r="F198" s="253" t="s">
        <v>299</v>
      </c>
      <c r="G198" s="254" t="s">
        <v>254</v>
      </c>
      <c r="H198" s="255">
        <v>35.02</v>
      </c>
      <c r="I198" s="256"/>
      <c r="J198" s="257">
        <f>ROUND(I198*H198,2)</f>
        <v>0</v>
      </c>
      <c r="K198" s="253" t="s">
        <v>147</v>
      </c>
      <c r="L198" s="258"/>
      <c r="M198" s="259" t="s">
        <v>1</v>
      </c>
      <c r="N198" s="260" t="s">
        <v>45</v>
      </c>
      <c r="O198" s="71"/>
      <c r="P198" s="209">
        <f>O198*H198</f>
        <v>0</v>
      </c>
      <c r="Q198" s="209">
        <v>0.131</v>
      </c>
      <c r="R198" s="209">
        <f>Q198*H198</f>
        <v>4.58762</v>
      </c>
      <c r="S198" s="209">
        <v>0</v>
      </c>
      <c r="T198" s="21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1" t="s">
        <v>176</v>
      </c>
      <c r="AT198" s="211" t="s">
        <v>260</v>
      </c>
      <c r="AU198" s="211" t="s">
        <v>89</v>
      </c>
      <c r="AY198" s="17" t="s">
        <v>142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7" t="s">
        <v>87</v>
      </c>
      <c r="BK198" s="212">
        <f>ROUND(I198*H198,2)</f>
        <v>0</v>
      </c>
      <c r="BL198" s="17" t="s">
        <v>141</v>
      </c>
      <c r="BM198" s="211" t="s">
        <v>493</v>
      </c>
    </row>
    <row r="199" spans="2:51" s="13" customFormat="1" ht="11.25">
      <c r="B199" s="229"/>
      <c r="C199" s="230"/>
      <c r="D199" s="213" t="s">
        <v>225</v>
      </c>
      <c r="E199" s="231" t="s">
        <v>1</v>
      </c>
      <c r="F199" s="232" t="s">
        <v>494</v>
      </c>
      <c r="G199" s="230"/>
      <c r="H199" s="233">
        <v>35.02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225</v>
      </c>
      <c r="AU199" s="239" t="s">
        <v>89</v>
      </c>
      <c r="AV199" s="13" t="s">
        <v>89</v>
      </c>
      <c r="AW199" s="13" t="s">
        <v>34</v>
      </c>
      <c r="AX199" s="13" t="s">
        <v>80</v>
      </c>
      <c r="AY199" s="239" t="s">
        <v>142</v>
      </c>
    </row>
    <row r="200" spans="2:51" s="14" customFormat="1" ht="11.25">
      <c r="B200" s="240"/>
      <c r="C200" s="241"/>
      <c r="D200" s="213" t="s">
        <v>225</v>
      </c>
      <c r="E200" s="242" t="s">
        <v>1</v>
      </c>
      <c r="F200" s="243" t="s">
        <v>227</v>
      </c>
      <c r="G200" s="241"/>
      <c r="H200" s="244">
        <v>35.02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225</v>
      </c>
      <c r="AU200" s="250" t="s">
        <v>89</v>
      </c>
      <c r="AV200" s="14" t="s">
        <v>141</v>
      </c>
      <c r="AW200" s="14" t="s">
        <v>34</v>
      </c>
      <c r="AX200" s="14" t="s">
        <v>87</v>
      </c>
      <c r="AY200" s="250" t="s">
        <v>142</v>
      </c>
    </row>
    <row r="201" spans="1:65" s="2" customFormat="1" ht="21.75" customHeight="1">
      <c r="A201" s="34"/>
      <c r="B201" s="35"/>
      <c r="C201" s="251" t="s">
        <v>337</v>
      </c>
      <c r="D201" s="251" t="s">
        <v>260</v>
      </c>
      <c r="E201" s="252" t="s">
        <v>303</v>
      </c>
      <c r="F201" s="253" t="s">
        <v>304</v>
      </c>
      <c r="G201" s="254" t="s">
        <v>254</v>
      </c>
      <c r="H201" s="255">
        <v>4.12</v>
      </c>
      <c r="I201" s="256"/>
      <c r="J201" s="257">
        <f>ROUND(I201*H201,2)</f>
        <v>0</v>
      </c>
      <c r="K201" s="253" t="s">
        <v>147</v>
      </c>
      <c r="L201" s="258"/>
      <c r="M201" s="259" t="s">
        <v>1</v>
      </c>
      <c r="N201" s="260" t="s">
        <v>45</v>
      </c>
      <c r="O201" s="71"/>
      <c r="P201" s="209">
        <f>O201*H201</f>
        <v>0</v>
      </c>
      <c r="Q201" s="209">
        <v>0.131</v>
      </c>
      <c r="R201" s="209">
        <f>Q201*H201</f>
        <v>0.5397200000000001</v>
      </c>
      <c r="S201" s="209">
        <v>0</v>
      </c>
      <c r="T201" s="21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1" t="s">
        <v>176</v>
      </c>
      <c r="AT201" s="211" t="s">
        <v>260</v>
      </c>
      <c r="AU201" s="211" t="s">
        <v>89</v>
      </c>
      <c r="AY201" s="17" t="s">
        <v>142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87</v>
      </c>
      <c r="BK201" s="212">
        <f>ROUND(I201*H201,2)</f>
        <v>0</v>
      </c>
      <c r="BL201" s="17" t="s">
        <v>141</v>
      </c>
      <c r="BM201" s="211" t="s">
        <v>495</v>
      </c>
    </row>
    <row r="202" spans="2:51" s="13" customFormat="1" ht="11.25">
      <c r="B202" s="229"/>
      <c r="C202" s="230"/>
      <c r="D202" s="213" t="s">
        <v>225</v>
      </c>
      <c r="E202" s="231" t="s">
        <v>1</v>
      </c>
      <c r="F202" s="232" t="s">
        <v>496</v>
      </c>
      <c r="G202" s="230"/>
      <c r="H202" s="233">
        <v>4.12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225</v>
      </c>
      <c r="AU202" s="239" t="s">
        <v>89</v>
      </c>
      <c r="AV202" s="13" t="s">
        <v>89</v>
      </c>
      <c r="AW202" s="13" t="s">
        <v>34</v>
      </c>
      <c r="AX202" s="13" t="s">
        <v>80</v>
      </c>
      <c r="AY202" s="239" t="s">
        <v>142</v>
      </c>
    </row>
    <row r="203" spans="2:51" s="14" customFormat="1" ht="11.25">
      <c r="B203" s="240"/>
      <c r="C203" s="241"/>
      <c r="D203" s="213" t="s">
        <v>225</v>
      </c>
      <c r="E203" s="242" t="s">
        <v>1</v>
      </c>
      <c r="F203" s="243" t="s">
        <v>227</v>
      </c>
      <c r="G203" s="241"/>
      <c r="H203" s="244">
        <v>4.12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225</v>
      </c>
      <c r="AU203" s="250" t="s">
        <v>89</v>
      </c>
      <c r="AV203" s="14" t="s">
        <v>141</v>
      </c>
      <c r="AW203" s="14" t="s">
        <v>34</v>
      </c>
      <c r="AX203" s="14" t="s">
        <v>87</v>
      </c>
      <c r="AY203" s="250" t="s">
        <v>142</v>
      </c>
    </row>
    <row r="204" spans="1:65" s="2" customFormat="1" ht="16.5" customHeight="1">
      <c r="A204" s="34"/>
      <c r="B204" s="35"/>
      <c r="C204" s="251" t="s">
        <v>342</v>
      </c>
      <c r="D204" s="251" t="s">
        <v>260</v>
      </c>
      <c r="E204" s="252" t="s">
        <v>308</v>
      </c>
      <c r="F204" s="253" t="s">
        <v>309</v>
      </c>
      <c r="G204" s="254" t="s">
        <v>254</v>
      </c>
      <c r="H204" s="255">
        <v>4.635</v>
      </c>
      <c r="I204" s="256"/>
      <c r="J204" s="257">
        <f>ROUND(I204*H204,2)</f>
        <v>0</v>
      </c>
      <c r="K204" s="253" t="s">
        <v>147</v>
      </c>
      <c r="L204" s="258"/>
      <c r="M204" s="259" t="s">
        <v>1</v>
      </c>
      <c r="N204" s="260" t="s">
        <v>45</v>
      </c>
      <c r="O204" s="71"/>
      <c r="P204" s="209">
        <f>O204*H204</f>
        <v>0</v>
      </c>
      <c r="Q204" s="209">
        <v>0.131</v>
      </c>
      <c r="R204" s="209">
        <f>Q204*H204</f>
        <v>0.607185</v>
      </c>
      <c r="S204" s="209">
        <v>0</v>
      </c>
      <c r="T204" s="21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1" t="s">
        <v>176</v>
      </c>
      <c r="AT204" s="211" t="s">
        <v>260</v>
      </c>
      <c r="AU204" s="211" t="s">
        <v>89</v>
      </c>
      <c r="AY204" s="17" t="s">
        <v>142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7" t="s">
        <v>87</v>
      </c>
      <c r="BK204" s="212">
        <f>ROUND(I204*H204,2)</f>
        <v>0</v>
      </c>
      <c r="BL204" s="17" t="s">
        <v>141</v>
      </c>
      <c r="BM204" s="211" t="s">
        <v>497</v>
      </c>
    </row>
    <row r="205" spans="2:51" s="13" customFormat="1" ht="11.25">
      <c r="B205" s="229"/>
      <c r="C205" s="230"/>
      <c r="D205" s="213" t="s">
        <v>225</v>
      </c>
      <c r="E205" s="231" t="s">
        <v>1</v>
      </c>
      <c r="F205" s="232" t="s">
        <v>311</v>
      </c>
      <c r="G205" s="230"/>
      <c r="H205" s="233">
        <v>4.635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225</v>
      </c>
      <c r="AU205" s="239" t="s">
        <v>89</v>
      </c>
      <c r="AV205" s="13" t="s">
        <v>89</v>
      </c>
      <c r="AW205" s="13" t="s">
        <v>34</v>
      </c>
      <c r="AX205" s="13" t="s">
        <v>80</v>
      </c>
      <c r="AY205" s="239" t="s">
        <v>142</v>
      </c>
    </row>
    <row r="206" spans="2:51" s="14" customFormat="1" ht="11.25">
      <c r="B206" s="240"/>
      <c r="C206" s="241"/>
      <c r="D206" s="213" t="s">
        <v>225</v>
      </c>
      <c r="E206" s="242" t="s">
        <v>1</v>
      </c>
      <c r="F206" s="243" t="s">
        <v>227</v>
      </c>
      <c r="G206" s="241"/>
      <c r="H206" s="244">
        <v>4.635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225</v>
      </c>
      <c r="AU206" s="250" t="s">
        <v>89</v>
      </c>
      <c r="AV206" s="14" t="s">
        <v>141</v>
      </c>
      <c r="AW206" s="14" t="s">
        <v>34</v>
      </c>
      <c r="AX206" s="14" t="s">
        <v>87</v>
      </c>
      <c r="AY206" s="250" t="s">
        <v>142</v>
      </c>
    </row>
    <row r="207" spans="2:63" s="11" customFormat="1" ht="22.9" customHeight="1">
      <c r="B207" s="186"/>
      <c r="C207" s="187"/>
      <c r="D207" s="188" t="s">
        <v>79</v>
      </c>
      <c r="E207" s="227" t="s">
        <v>181</v>
      </c>
      <c r="F207" s="227" t="s">
        <v>312</v>
      </c>
      <c r="G207" s="187"/>
      <c r="H207" s="187"/>
      <c r="I207" s="190"/>
      <c r="J207" s="228">
        <f>BK207</f>
        <v>0</v>
      </c>
      <c r="K207" s="187"/>
      <c r="L207" s="192"/>
      <c r="M207" s="193"/>
      <c r="N207" s="194"/>
      <c r="O207" s="194"/>
      <c r="P207" s="195">
        <f>SUM(P208:P279)</f>
        <v>0</v>
      </c>
      <c r="Q207" s="194"/>
      <c r="R207" s="195">
        <f>SUM(R208:R279)</f>
        <v>9.924265</v>
      </c>
      <c r="S207" s="194"/>
      <c r="T207" s="196">
        <f>SUM(T208:T279)</f>
        <v>1.26</v>
      </c>
      <c r="AR207" s="197" t="s">
        <v>87</v>
      </c>
      <c r="AT207" s="198" t="s">
        <v>79</v>
      </c>
      <c r="AU207" s="198" t="s">
        <v>87</v>
      </c>
      <c r="AY207" s="197" t="s">
        <v>142</v>
      </c>
      <c r="BK207" s="199">
        <f>SUM(BK208:BK279)</f>
        <v>0</v>
      </c>
    </row>
    <row r="208" spans="1:65" s="2" customFormat="1" ht="21.75" customHeight="1">
      <c r="A208" s="34"/>
      <c r="B208" s="35"/>
      <c r="C208" s="200" t="s">
        <v>346</v>
      </c>
      <c r="D208" s="200" t="s">
        <v>143</v>
      </c>
      <c r="E208" s="201" t="s">
        <v>498</v>
      </c>
      <c r="F208" s="202" t="s">
        <v>499</v>
      </c>
      <c r="G208" s="203" t="s">
        <v>281</v>
      </c>
      <c r="H208" s="204">
        <v>5</v>
      </c>
      <c r="I208" s="205"/>
      <c r="J208" s="206">
        <f>ROUND(I208*H208,2)</f>
        <v>0</v>
      </c>
      <c r="K208" s="202" t="s">
        <v>194</v>
      </c>
      <c r="L208" s="39"/>
      <c r="M208" s="207" t="s">
        <v>1</v>
      </c>
      <c r="N208" s="208" t="s">
        <v>45</v>
      </c>
      <c r="O208" s="71"/>
      <c r="P208" s="209">
        <f>O208*H208</f>
        <v>0</v>
      </c>
      <c r="Q208" s="209">
        <v>0.0012</v>
      </c>
      <c r="R208" s="209">
        <f>Q208*H208</f>
        <v>0.005999999999999999</v>
      </c>
      <c r="S208" s="209">
        <v>0</v>
      </c>
      <c r="T208" s="21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1" t="s">
        <v>141</v>
      </c>
      <c r="AT208" s="211" t="s">
        <v>143</v>
      </c>
      <c r="AU208" s="211" t="s">
        <v>89</v>
      </c>
      <c r="AY208" s="17" t="s">
        <v>142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87</v>
      </c>
      <c r="BK208" s="212">
        <f>ROUND(I208*H208,2)</f>
        <v>0</v>
      </c>
      <c r="BL208" s="17" t="s">
        <v>141</v>
      </c>
      <c r="BM208" s="211" t="s">
        <v>500</v>
      </c>
    </row>
    <row r="209" spans="2:51" s="13" customFormat="1" ht="22.5">
      <c r="B209" s="229"/>
      <c r="C209" s="230"/>
      <c r="D209" s="213" t="s">
        <v>225</v>
      </c>
      <c r="E209" s="231" t="s">
        <v>1</v>
      </c>
      <c r="F209" s="232" t="s">
        <v>501</v>
      </c>
      <c r="G209" s="230"/>
      <c r="H209" s="233">
        <v>5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225</v>
      </c>
      <c r="AU209" s="239" t="s">
        <v>89</v>
      </c>
      <c r="AV209" s="13" t="s">
        <v>89</v>
      </c>
      <c r="AW209" s="13" t="s">
        <v>34</v>
      </c>
      <c r="AX209" s="13" t="s">
        <v>80</v>
      </c>
      <c r="AY209" s="239" t="s">
        <v>142</v>
      </c>
    </row>
    <row r="210" spans="2:51" s="14" customFormat="1" ht="11.25">
      <c r="B210" s="240"/>
      <c r="C210" s="241"/>
      <c r="D210" s="213" t="s">
        <v>225</v>
      </c>
      <c r="E210" s="242" t="s">
        <v>1</v>
      </c>
      <c r="F210" s="243" t="s">
        <v>227</v>
      </c>
      <c r="G210" s="241"/>
      <c r="H210" s="244">
        <v>5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225</v>
      </c>
      <c r="AU210" s="250" t="s">
        <v>89</v>
      </c>
      <c r="AV210" s="14" t="s">
        <v>141</v>
      </c>
      <c r="AW210" s="14" t="s">
        <v>34</v>
      </c>
      <c r="AX210" s="14" t="s">
        <v>87</v>
      </c>
      <c r="AY210" s="250" t="s">
        <v>142</v>
      </c>
    </row>
    <row r="211" spans="1:65" s="2" customFormat="1" ht="21.75" customHeight="1">
      <c r="A211" s="34"/>
      <c r="B211" s="35"/>
      <c r="C211" s="200" t="s">
        <v>350</v>
      </c>
      <c r="D211" s="200" t="s">
        <v>143</v>
      </c>
      <c r="E211" s="201" t="s">
        <v>313</v>
      </c>
      <c r="F211" s="202" t="s">
        <v>314</v>
      </c>
      <c r="G211" s="203" t="s">
        <v>281</v>
      </c>
      <c r="H211" s="204">
        <v>1</v>
      </c>
      <c r="I211" s="205"/>
      <c r="J211" s="206">
        <f>ROUND(I211*H211,2)</f>
        <v>0</v>
      </c>
      <c r="K211" s="202" t="s">
        <v>147</v>
      </c>
      <c r="L211" s="39"/>
      <c r="M211" s="207" t="s">
        <v>1</v>
      </c>
      <c r="N211" s="208" t="s">
        <v>45</v>
      </c>
      <c r="O211" s="71"/>
      <c r="P211" s="209">
        <f>O211*H211</f>
        <v>0</v>
      </c>
      <c r="Q211" s="209">
        <v>0.0007</v>
      </c>
      <c r="R211" s="209">
        <f>Q211*H211</f>
        <v>0.0007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141</v>
      </c>
      <c r="AT211" s="211" t="s">
        <v>143</v>
      </c>
      <c r="AU211" s="211" t="s">
        <v>89</v>
      </c>
      <c r="AY211" s="17" t="s">
        <v>142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87</v>
      </c>
      <c r="BK211" s="212">
        <f>ROUND(I211*H211,2)</f>
        <v>0</v>
      </c>
      <c r="BL211" s="17" t="s">
        <v>141</v>
      </c>
      <c r="BM211" s="211" t="s">
        <v>502</v>
      </c>
    </row>
    <row r="212" spans="2:51" s="13" customFormat="1" ht="11.25">
      <c r="B212" s="229"/>
      <c r="C212" s="230"/>
      <c r="D212" s="213" t="s">
        <v>225</v>
      </c>
      <c r="E212" s="231" t="s">
        <v>1</v>
      </c>
      <c r="F212" s="232" t="s">
        <v>316</v>
      </c>
      <c r="G212" s="230"/>
      <c r="H212" s="233">
        <v>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225</v>
      </c>
      <c r="AU212" s="239" t="s">
        <v>89</v>
      </c>
      <c r="AV212" s="13" t="s">
        <v>89</v>
      </c>
      <c r="AW212" s="13" t="s">
        <v>34</v>
      </c>
      <c r="AX212" s="13" t="s">
        <v>80</v>
      </c>
      <c r="AY212" s="239" t="s">
        <v>142</v>
      </c>
    </row>
    <row r="213" spans="2:51" s="14" customFormat="1" ht="11.25">
      <c r="B213" s="240"/>
      <c r="C213" s="241"/>
      <c r="D213" s="213" t="s">
        <v>225</v>
      </c>
      <c r="E213" s="242" t="s">
        <v>1</v>
      </c>
      <c r="F213" s="243" t="s">
        <v>227</v>
      </c>
      <c r="G213" s="241"/>
      <c r="H213" s="244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225</v>
      </c>
      <c r="AU213" s="250" t="s">
        <v>89</v>
      </c>
      <c r="AV213" s="14" t="s">
        <v>141</v>
      </c>
      <c r="AW213" s="14" t="s">
        <v>34</v>
      </c>
      <c r="AX213" s="14" t="s">
        <v>87</v>
      </c>
      <c r="AY213" s="250" t="s">
        <v>142</v>
      </c>
    </row>
    <row r="214" spans="1:65" s="2" customFormat="1" ht="21.75" customHeight="1">
      <c r="A214" s="34"/>
      <c r="B214" s="35"/>
      <c r="C214" s="251" t="s">
        <v>358</v>
      </c>
      <c r="D214" s="251" t="s">
        <v>260</v>
      </c>
      <c r="E214" s="252" t="s">
        <v>318</v>
      </c>
      <c r="F214" s="253" t="s">
        <v>319</v>
      </c>
      <c r="G214" s="254" t="s">
        <v>281</v>
      </c>
      <c r="H214" s="255">
        <v>1</v>
      </c>
      <c r="I214" s="256"/>
      <c r="J214" s="257">
        <f>ROUND(I214*H214,2)</f>
        <v>0</v>
      </c>
      <c r="K214" s="253" t="s">
        <v>147</v>
      </c>
      <c r="L214" s="258"/>
      <c r="M214" s="259" t="s">
        <v>1</v>
      </c>
      <c r="N214" s="260" t="s">
        <v>45</v>
      </c>
      <c r="O214" s="71"/>
      <c r="P214" s="209">
        <f>O214*H214</f>
        <v>0</v>
      </c>
      <c r="Q214" s="209">
        <v>0.0013</v>
      </c>
      <c r="R214" s="209">
        <f>Q214*H214</f>
        <v>0.0013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176</v>
      </c>
      <c r="AT214" s="211" t="s">
        <v>260</v>
      </c>
      <c r="AU214" s="211" t="s">
        <v>89</v>
      </c>
      <c r="AY214" s="17" t="s">
        <v>142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87</v>
      </c>
      <c r="BK214" s="212">
        <f>ROUND(I214*H214,2)</f>
        <v>0</v>
      </c>
      <c r="BL214" s="17" t="s">
        <v>141</v>
      </c>
      <c r="BM214" s="211" t="s">
        <v>503</v>
      </c>
    </row>
    <row r="215" spans="1:65" s="2" customFormat="1" ht="21.75" customHeight="1">
      <c r="A215" s="34"/>
      <c r="B215" s="35"/>
      <c r="C215" s="200" t="s">
        <v>363</v>
      </c>
      <c r="D215" s="200" t="s">
        <v>143</v>
      </c>
      <c r="E215" s="201" t="s">
        <v>504</v>
      </c>
      <c r="F215" s="202" t="s">
        <v>505</v>
      </c>
      <c r="G215" s="203" t="s">
        <v>281</v>
      </c>
      <c r="H215" s="204">
        <v>1</v>
      </c>
      <c r="I215" s="205"/>
      <c r="J215" s="206">
        <f>ROUND(I215*H215,2)</f>
        <v>0</v>
      </c>
      <c r="K215" s="202" t="s">
        <v>194</v>
      </c>
      <c r="L215" s="39"/>
      <c r="M215" s="207" t="s">
        <v>1</v>
      </c>
      <c r="N215" s="208" t="s">
        <v>45</v>
      </c>
      <c r="O215" s="71"/>
      <c r="P215" s="209">
        <f>O215*H215</f>
        <v>0</v>
      </c>
      <c r="Q215" s="209">
        <v>0.10941</v>
      </c>
      <c r="R215" s="209">
        <f>Q215*H215</f>
        <v>0.10941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141</v>
      </c>
      <c r="AT215" s="211" t="s">
        <v>143</v>
      </c>
      <c r="AU215" s="211" t="s">
        <v>89</v>
      </c>
      <c r="AY215" s="17" t="s">
        <v>142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87</v>
      </c>
      <c r="BK215" s="212">
        <f>ROUND(I215*H215,2)</f>
        <v>0</v>
      </c>
      <c r="BL215" s="17" t="s">
        <v>141</v>
      </c>
      <c r="BM215" s="211" t="s">
        <v>506</v>
      </c>
    </row>
    <row r="216" spans="2:51" s="15" customFormat="1" ht="22.5">
      <c r="B216" s="261"/>
      <c r="C216" s="262"/>
      <c r="D216" s="213" t="s">
        <v>225</v>
      </c>
      <c r="E216" s="263" t="s">
        <v>1</v>
      </c>
      <c r="F216" s="264" t="s">
        <v>507</v>
      </c>
      <c r="G216" s="262"/>
      <c r="H216" s="263" t="s">
        <v>1</v>
      </c>
      <c r="I216" s="265"/>
      <c r="J216" s="262"/>
      <c r="K216" s="262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225</v>
      </c>
      <c r="AU216" s="270" t="s">
        <v>89</v>
      </c>
      <c r="AV216" s="15" t="s">
        <v>87</v>
      </c>
      <c r="AW216" s="15" t="s">
        <v>34</v>
      </c>
      <c r="AX216" s="15" t="s">
        <v>80</v>
      </c>
      <c r="AY216" s="270" t="s">
        <v>142</v>
      </c>
    </row>
    <row r="217" spans="2:51" s="13" customFormat="1" ht="11.25">
      <c r="B217" s="229"/>
      <c r="C217" s="230"/>
      <c r="D217" s="213" t="s">
        <v>225</v>
      </c>
      <c r="E217" s="231" t="s">
        <v>1</v>
      </c>
      <c r="F217" s="232" t="s">
        <v>508</v>
      </c>
      <c r="G217" s="230"/>
      <c r="H217" s="233">
        <v>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225</v>
      </c>
      <c r="AU217" s="239" t="s">
        <v>89</v>
      </c>
      <c r="AV217" s="13" t="s">
        <v>89</v>
      </c>
      <c r="AW217" s="13" t="s">
        <v>34</v>
      </c>
      <c r="AX217" s="13" t="s">
        <v>80</v>
      </c>
      <c r="AY217" s="239" t="s">
        <v>142</v>
      </c>
    </row>
    <row r="218" spans="2:51" s="14" customFormat="1" ht="11.25">
      <c r="B218" s="240"/>
      <c r="C218" s="241"/>
      <c r="D218" s="213" t="s">
        <v>225</v>
      </c>
      <c r="E218" s="242" t="s">
        <v>1</v>
      </c>
      <c r="F218" s="243" t="s">
        <v>227</v>
      </c>
      <c r="G218" s="241"/>
      <c r="H218" s="244">
        <v>1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225</v>
      </c>
      <c r="AU218" s="250" t="s">
        <v>89</v>
      </c>
      <c r="AV218" s="14" t="s">
        <v>141</v>
      </c>
      <c r="AW218" s="14" t="s">
        <v>34</v>
      </c>
      <c r="AX218" s="14" t="s">
        <v>87</v>
      </c>
      <c r="AY218" s="250" t="s">
        <v>142</v>
      </c>
    </row>
    <row r="219" spans="1:65" s="2" customFormat="1" ht="21.75" customHeight="1">
      <c r="A219" s="34"/>
      <c r="B219" s="35"/>
      <c r="C219" s="200" t="s">
        <v>368</v>
      </c>
      <c r="D219" s="200" t="s">
        <v>143</v>
      </c>
      <c r="E219" s="201" t="s">
        <v>323</v>
      </c>
      <c r="F219" s="202" t="s">
        <v>324</v>
      </c>
      <c r="G219" s="203" t="s">
        <v>281</v>
      </c>
      <c r="H219" s="204">
        <v>1</v>
      </c>
      <c r="I219" s="205"/>
      <c r="J219" s="206">
        <f>ROUND(I219*H219,2)</f>
        <v>0</v>
      </c>
      <c r="K219" s="202" t="s">
        <v>147</v>
      </c>
      <c r="L219" s="39"/>
      <c r="M219" s="207" t="s">
        <v>1</v>
      </c>
      <c r="N219" s="208" t="s">
        <v>45</v>
      </c>
      <c r="O219" s="71"/>
      <c r="P219" s="209">
        <f>O219*H219</f>
        <v>0</v>
      </c>
      <c r="Q219" s="209">
        <v>0.11241</v>
      </c>
      <c r="R219" s="209">
        <f>Q219*H219</f>
        <v>0.11241</v>
      </c>
      <c r="S219" s="209">
        <v>0</v>
      </c>
      <c r="T219" s="21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1" t="s">
        <v>141</v>
      </c>
      <c r="AT219" s="211" t="s">
        <v>143</v>
      </c>
      <c r="AU219" s="211" t="s">
        <v>89</v>
      </c>
      <c r="AY219" s="17" t="s">
        <v>142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" t="s">
        <v>87</v>
      </c>
      <c r="BK219" s="212">
        <f>ROUND(I219*H219,2)</f>
        <v>0</v>
      </c>
      <c r="BL219" s="17" t="s">
        <v>141</v>
      </c>
      <c r="BM219" s="211" t="s">
        <v>509</v>
      </c>
    </row>
    <row r="220" spans="2:51" s="13" customFormat="1" ht="11.25">
      <c r="B220" s="229"/>
      <c r="C220" s="230"/>
      <c r="D220" s="213" t="s">
        <v>225</v>
      </c>
      <c r="E220" s="231" t="s">
        <v>1</v>
      </c>
      <c r="F220" s="232" t="s">
        <v>326</v>
      </c>
      <c r="G220" s="230"/>
      <c r="H220" s="233">
        <v>1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225</v>
      </c>
      <c r="AU220" s="239" t="s">
        <v>89</v>
      </c>
      <c r="AV220" s="13" t="s">
        <v>89</v>
      </c>
      <c r="AW220" s="13" t="s">
        <v>34</v>
      </c>
      <c r="AX220" s="13" t="s">
        <v>80</v>
      </c>
      <c r="AY220" s="239" t="s">
        <v>142</v>
      </c>
    </row>
    <row r="221" spans="2:51" s="14" customFormat="1" ht="11.25">
      <c r="B221" s="240"/>
      <c r="C221" s="241"/>
      <c r="D221" s="213" t="s">
        <v>225</v>
      </c>
      <c r="E221" s="242" t="s">
        <v>1</v>
      </c>
      <c r="F221" s="243" t="s">
        <v>227</v>
      </c>
      <c r="G221" s="241"/>
      <c r="H221" s="244">
        <v>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225</v>
      </c>
      <c r="AU221" s="250" t="s">
        <v>89</v>
      </c>
      <c r="AV221" s="14" t="s">
        <v>141</v>
      </c>
      <c r="AW221" s="14" t="s">
        <v>34</v>
      </c>
      <c r="AX221" s="14" t="s">
        <v>87</v>
      </c>
      <c r="AY221" s="250" t="s">
        <v>142</v>
      </c>
    </row>
    <row r="222" spans="1:65" s="2" customFormat="1" ht="16.5" customHeight="1">
      <c r="A222" s="34"/>
      <c r="B222" s="35"/>
      <c r="C222" s="251" t="s">
        <v>373</v>
      </c>
      <c r="D222" s="251" t="s">
        <v>260</v>
      </c>
      <c r="E222" s="252" t="s">
        <v>328</v>
      </c>
      <c r="F222" s="253" t="s">
        <v>329</v>
      </c>
      <c r="G222" s="254" t="s">
        <v>281</v>
      </c>
      <c r="H222" s="255">
        <v>1</v>
      </c>
      <c r="I222" s="256"/>
      <c r="J222" s="257">
        <f>ROUND(I222*H222,2)</f>
        <v>0</v>
      </c>
      <c r="K222" s="253" t="s">
        <v>147</v>
      </c>
      <c r="L222" s="258"/>
      <c r="M222" s="259" t="s">
        <v>1</v>
      </c>
      <c r="N222" s="260" t="s">
        <v>45</v>
      </c>
      <c r="O222" s="71"/>
      <c r="P222" s="209">
        <f>O222*H222</f>
        <v>0</v>
      </c>
      <c r="Q222" s="209">
        <v>0.0061</v>
      </c>
      <c r="R222" s="209">
        <f>Q222*H222</f>
        <v>0.0061</v>
      </c>
      <c r="S222" s="209">
        <v>0</v>
      </c>
      <c r="T222" s="21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1" t="s">
        <v>176</v>
      </c>
      <c r="AT222" s="211" t="s">
        <v>260</v>
      </c>
      <c r="AU222" s="211" t="s">
        <v>89</v>
      </c>
      <c r="AY222" s="17" t="s">
        <v>142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87</v>
      </c>
      <c r="BK222" s="212">
        <f>ROUND(I222*H222,2)</f>
        <v>0</v>
      </c>
      <c r="BL222" s="17" t="s">
        <v>141</v>
      </c>
      <c r="BM222" s="211" t="s">
        <v>510</v>
      </c>
    </row>
    <row r="223" spans="1:65" s="2" customFormat="1" ht="21.75" customHeight="1">
      <c r="A223" s="34"/>
      <c r="B223" s="35"/>
      <c r="C223" s="200" t="s">
        <v>378</v>
      </c>
      <c r="D223" s="200" t="s">
        <v>143</v>
      </c>
      <c r="E223" s="201" t="s">
        <v>332</v>
      </c>
      <c r="F223" s="202" t="s">
        <v>333</v>
      </c>
      <c r="G223" s="203" t="s">
        <v>334</v>
      </c>
      <c r="H223" s="204">
        <v>50</v>
      </c>
      <c r="I223" s="205"/>
      <c r="J223" s="206">
        <f>ROUND(I223*H223,2)</f>
        <v>0</v>
      </c>
      <c r="K223" s="202" t="s">
        <v>147</v>
      </c>
      <c r="L223" s="39"/>
      <c r="M223" s="207" t="s">
        <v>1</v>
      </c>
      <c r="N223" s="208" t="s">
        <v>45</v>
      </c>
      <c r="O223" s="71"/>
      <c r="P223" s="209">
        <f>O223*H223</f>
        <v>0</v>
      </c>
      <c r="Q223" s="209">
        <v>0.00011</v>
      </c>
      <c r="R223" s="209">
        <f>Q223*H223</f>
        <v>0.0055000000000000005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141</v>
      </c>
      <c r="AT223" s="211" t="s">
        <v>143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511</v>
      </c>
    </row>
    <row r="224" spans="2:51" s="13" customFormat="1" ht="11.25">
      <c r="B224" s="229"/>
      <c r="C224" s="230"/>
      <c r="D224" s="213" t="s">
        <v>225</v>
      </c>
      <c r="E224" s="231" t="s">
        <v>1</v>
      </c>
      <c r="F224" s="232" t="s">
        <v>336</v>
      </c>
      <c r="G224" s="230"/>
      <c r="H224" s="233">
        <v>50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225</v>
      </c>
      <c r="AU224" s="239" t="s">
        <v>89</v>
      </c>
      <c r="AV224" s="13" t="s">
        <v>89</v>
      </c>
      <c r="AW224" s="13" t="s">
        <v>34</v>
      </c>
      <c r="AX224" s="13" t="s">
        <v>80</v>
      </c>
      <c r="AY224" s="239" t="s">
        <v>142</v>
      </c>
    </row>
    <row r="225" spans="2:51" s="14" customFormat="1" ht="11.25">
      <c r="B225" s="240"/>
      <c r="C225" s="241"/>
      <c r="D225" s="213" t="s">
        <v>225</v>
      </c>
      <c r="E225" s="242" t="s">
        <v>1</v>
      </c>
      <c r="F225" s="243" t="s">
        <v>227</v>
      </c>
      <c r="G225" s="241"/>
      <c r="H225" s="244">
        <v>50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225</v>
      </c>
      <c r="AU225" s="250" t="s">
        <v>89</v>
      </c>
      <c r="AV225" s="14" t="s">
        <v>141</v>
      </c>
      <c r="AW225" s="14" t="s">
        <v>34</v>
      </c>
      <c r="AX225" s="14" t="s">
        <v>87</v>
      </c>
      <c r="AY225" s="250" t="s">
        <v>142</v>
      </c>
    </row>
    <row r="226" spans="1:65" s="2" customFormat="1" ht="21.75" customHeight="1">
      <c r="A226" s="34"/>
      <c r="B226" s="35"/>
      <c r="C226" s="200" t="s">
        <v>383</v>
      </c>
      <c r="D226" s="200" t="s">
        <v>143</v>
      </c>
      <c r="E226" s="201" t="s">
        <v>338</v>
      </c>
      <c r="F226" s="202" t="s">
        <v>339</v>
      </c>
      <c r="G226" s="203" t="s">
        <v>254</v>
      </c>
      <c r="H226" s="204">
        <v>8.3</v>
      </c>
      <c r="I226" s="205"/>
      <c r="J226" s="206">
        <f>ROUND(I226*H226,2)</f>
        <v>0</v>
      </c>
      <c r="K226" s="202" t="s">
        <v>147</v>
      </c>
      <c r="L226" s="39"/>
      <c r="M226" s="207" t="s">
        <v>1</v>
      </c>
      <c r="N226" s="208" t="s">
        <v>45</v>
      </c>
      <c r="O226" s="71"/>
      <c r="P226" s="209">
        <f>O226*H226</f>
        <v>0</v>
      </c>
      <c r="Q226" s="209">
        <v>0.00085</v>
      </c>
      <c r="R226" s="209">
        <f>Q226*H226</f>
        <v>0.0070550000000000005</v>
      </c>
      <c r="S226" s="209">
        <v>0</v>
      </c>
      <c r="T226" s="21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1" t="s">
        <v>141</v>
      </c>
      <c r="AT226" s="211" t="s">
        <v>143</v>
      </c>
      <c r="AU226" s="211" t="s">
        <v>89</v>
      </c>
      <c r="AY226" s="17" t="s">
        <v>142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7" t="s">
        <v>87</v>
      </c>
      <c r="BK226" s="212">
        <f>ROUND(I226*H226,2)</f>
        <v>0</v>
      </c>
      <c r="BL226" s="17" t="s">
        <v>141</v>
      </c>
      <c r="BM226" s="211" t="s">
        <v>512</v>
      </c>
    </row>
    <row r="227" spans="2:51" s="13" customFormat="1" ht="11.25">
      <c r="B227" s="229"/>
      <c r="C227" s="230"/>
      <c r="D227" s="213" t="s">
        <v>225</v>
      </c>
      <c r="E227" s="231" t="s">
        <v>1</v>
      </c>
      <c r="F227" s="232" t="s">
        <v>341</v>
      </c>
      <c r="G227" s="230"/>
      <c r="H227" s="233">
        <v>4.8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225</v>
      </c>
      <c r="AU227" s="239" t="s">
        <v>89</v>
      </c>
      <c r="AV227" s="13" t="s">
        <v>89</v>
      </c>
      <c r="AW227" s="13" t="s">
        <v>34</v>
      </c>
      <c r="AX227" s="13" t="s">
        <v>80</v>
      </c>
      <c r="AY227" s="239" t="s">
        <v>142</v>
      </c>
    </row>
    <row r="228" spans="2:51" s="13" customFormat="1" ht="11.25">
      <c r="B228" s="229"/>
      <c r="C228" s="230"/>
      <c r="D228" s="213" t="s">
        <v>225</v>
      </c>
      <c r="E228" s="231" t="s">
        <v>1</v>
      </c>
      <c r="F228" s="232" t="s">
        <v>513</v>
      </c>
      <c r="G228" s="230"/>
      <c r="H228" s="233">
        <v>3.5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225</v>
      </c>
      <c r="AU228" s="239" t="s">
        <v>89</v>
      </c>
      <c r="AV228" s="13" t="s">
        <v>89</v>
      </c>
      <c r="AW228" s="13" t="s">
        <v>34</v>
      </c>
      <c r="AX228" s="13" t="s">
        <v>80</v>
      </c>
      <c r="AY228" s="239" t="s">
        <v>142</v>
      </c>
    </row>
    <row r="229" spans="2:51" s="14" customFormat="1" ht="11.25">
      <c r="B229" s="240"/>
      <c r="C229" s="241"/>
      <c r="D229" s="213" t="s">
        <v>225</v>
      </c>
      <c r="E229" s="242" t="s">
        <v>1</v>
      </c>
      <c r="F229" s="243" t="s">
        <v>227</v>
      </c>
      <c r="G229" s="241"/>
      <c r="H229" s="244">
        <v>8.3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225</v>
      </c>
      <c r="AU229" s="250" t="s">
        <v>89</v>
      </c>
      <c r="AV229" s="14" t="s">
        <v>141</v>
      </c>
      <c r="AW229" s="14" t="s">
        <v>34</v>
      </c>
      <c r="AX229" s="14" t="s">
        <v>87</v>
      </c>
      <c r="AY229" s="250" t="s">
        <v>142</v>
      </c>
    </row>
    <row r="230" spans="1:65" s="2" customFormat="1" ht="21.75" customHeight="1">
      <c r="A230" s="34"/>
      <c r="B230" s="35"/>
      <c r="C230" s="200" t="s">
        <v>388</v>
      </c>
      <c r="D230" s="200" t="s">
        <v>143</v>
      </c>
      <c r="E230" s="201" t="s">
        <v>514</v>
      </c>
      <c r="F230" s="202" t="s">
        <v>515</v>
      </c>
      <c r="G230" s="203" t="s">
        <v>254</v>
      </c>
      <c r="H230" s="204">
        <v>29</v>
      </c>
      <c r="I230" s="205"/>
      <c r="J230" s="206">
        <f>ROUND(I230*H230,2)</f>
        <v>0</v>
      </c>
      <c r="K230" s="202" t="s">
        <v>194</v>
      </c>
      <c r="L230" s="39"/>
      <c r="M230" s="207" t="s">
        <v>1</v>
      </c>
      <c r="N230" s="208" t="s">
        <v>45</v>
      </c>
      <c r="O230" s="71"/>
      <c r="P230" s="209">
        <f>O230*H230</f>
        <v>0</v>
      </c>
      <c r="Q230" s="209">
        <v>0.01143</v>
      </c>
      <c r="R230" s="209">
        <f>Q230*H230</f>
        <v>0.33147</v>
      </c>
      <c r="S230" s="209">
        <v>0</v>
      </c>
      <c r="T230" s="21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1" t="s">
        <v>141</v>
      </c>
      <c r="AT230" s="211" t="s">
        <v>143</v>
      </c>
      <c r="AU230" s="211" t="s">
        <v>89</v>
      </c>
      <c r="AY230" s="17" t="s">
        <v>142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7" t="s">
        <v>87</v>
      </c>
      <c r="BK230" s="212">
        <f>ROUND(I230*H230,2)</f>
        <v>0</v>
      </c>
      <c r="BL230" s="17" t="s">
        <v>141</v>
      </c>
      <c r="BM230" s="211" t="s">
        <v>516</v>
      </c>
    </row>
    <row r="231" spans="2:51" s="13" customFormat="1" ht="11.25">
      <c r="B231" s="229"/>
      <c r="C231" s="230"/>
      <c r="D231" s="213" t="s">
        <v>225</v>
      </c>
      <c r="E231" s="231" t="s">
        <v>1</v>
      </c>
      <c r="F231" s="232" t="s">
        <v>517</v>
      </c>
      <c r="G231" s="230"/>
      <c r="H231" s="233">
        <v>29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225</v>
      </c>
      <c r="AU231" s="239" t="s">
        <v>89</v>
      </c>
      <c r="AV231" s="13" t="s">
        <v>89</v>
      </c>
      <c r="AW231" s="13" t="s">
        <v>34</v>
      </c>
      <c r="AX231" s="13" t="s">
        <v>80</v>
      </c>
      <c r="AY231" s="239" t="s">
        <v>142</v>
      </c>
    </row>
    <row r="232" spans="2:51" s="14" customFormat="1" ht="11.25">
      <c r="B232" s="240"/>
      <c r="C232" s="241"/>
      <c r="D232" s="213" t="s">
        <v>225</v>
      </c>
      <c r="E232" s="242" t="s">
        <v>1</v>
      </c>
      <c r="F232" s="243" t="s">
        <v>227</v>
      </c>
      <c r="G232" s="241"/>
      <c r="H232" s="244">
        <v>29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225</v>
      </c>
      <c r="AU232" s="250" t="s">
        <v>89</v>
      </c>
      <c r="AV232" s="14" t="s">
        <v>141</v>
      </c>
      <c r="AW232" s="14" t="s">
        <v>34</v>
      </c>
      <c r="AX232" s="14" t="s">
        <v>87</v>
      </c>
      <c r="AY232" s="250" t="s">
        <v>142</v>
      </c>
    </row>
    <row r="233" spans="1:65" s="2" customFormat="1" ht="16.5" customHeight="1">
      <c r="A233" s="34"/>
      <c r="B233" s="35"/>
      <c r="C233" s="200" t="s">
        <v>393</v>
      </c>
      <c r="D233" s="200" t="s">
        <v>143</v>
      </c>
      <c r="E233" s="201" t="s">
        <v>343</v>
      </c>
      <c r="F233" s="202" t="s">
        <v>344</v>
      </c>
      <c r="G233" s="203" t="s">
        <v>334</v>
      </c>
      <c r="H233" s="204">
        <v>50</v>
      </c>
      <c r="I233" s="205"/>
      <c r="J233" s="206">
        <f>ROUND(I233*H233,2)</f>
        <v>0</v>
      </c>
      <c r="K233" s="202" t="s">
        <v>147</v>
      </c>
      <c r="L233" s="39"/>
      <c r="M233" s="207" t="s">
        <v>1</v>
      </c>
      <c r="N233" s="208" t="s">
        <v>45</v>
      </c>
      <c r="O233" s="71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1" t="s">
        <v>141</v>
      </c>
      <c r="AT233" s="211" t="s">
        <v>143</v>
      </c>
      <c r="AU233" s="211" t="s">
        <v>89</v>
      </c>
      <c r="AY233" s="17" t="s">
        <v>142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7" t="s">
        <v>87</v>
      </c>
      <c r="BK233" s="212">
        <f>ROUND(I233*H233,2)</f>
        <v>0</v>
      </c>
      <c r="BL233" s="17" t="s">
        <v>141</v>
      </c>
      <c r="BM233" s="211" t="s">
        <v>518</v>
      </c>
    </row>
    <row r="234" spans="1:65" s="2" customFormat="1" ht="16.5" customHeight="1">
      <c r="A234" s="34"/>
      <c r="B234" s="35"/>
      <c r="C234" s="200" t="s">
        <v>398</v>
      </c>
      <c r="D234" s="200" t="s">
        <v>143</v>
      </c>
      <c r="E234" s="201" t="s">
        <v>347</v>
      </c>
      <c r="F234" s="202" t="s">
        <v>348</v>
      </c>
      <c r="G234" s="203" t="s">
        <v>254</v>
      </c>
      <c r="H234" s="204">
        <v>8.3</v>
      </c>
      <c r="I234" s="205"/>
      <c r="J234" s="206">
        <f>ROUND(I234*H234,2)</f>
        <v>0</v>
      </c>
      <c r="K234" s="202" t="s">
        <v>147</v>
      </c>
      <c r="L234" s="39"/>
      <c r="M234" s="207" t="s">
        <v>1</v>
      </c>
      <c r="N234" s="208" t="s">
        <v>45</v>
      </c>
      <c r="O234" s="71"/>
      <c r="P234" s="209">
        <f>O234*H234</f>
        <v>0</v>
      </c>
      <c r="Q234" s="209">
        <v>1E-05</v>
      </c>
      <c r="R234" s="209">
        <f>Q234*H234</f>
        <v>8.300000000000001E-05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141</v>
      </c>
      <c r="AT234" s="211" t="s">
        <v>143</v>
      </c>
      <c r="AU234" s="211" t="s">
        <v>89</v>
      </c>
      <c r="AY234" s="17" t="s">
        <v>142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87</v>
      </c>
      <c r="BK234" s="212">
        <f>ROUND(I234*H234,2)</f>
        <v>0</v>
      </c>
      <c r="BL234" s="17" t="s">
        <v>141</v>
      </c>
      <c r="BM234" s="211" t="s">
        <v>519</v>
      </c>
    </row>
    <row r="235" spans="1:65" s="2" customFormat="1" ht="21.75" customHeight="1">
      <c r="A235" s="34"/>
      <c r="B235" s="35"/>
      <c r="C235" s="200" t="s">
        <v>405</v>
      </c>
      <c r="D235" s="200" t="s">
        <v>143</v>
      </c>
      <c r="E235" s="201" t="s">
        <v>351</v>
      </c>
      <c r="F235" s="202" t="s">
        <v>352</v>
      </c>
      <c r="G235" s="203" t="s">
        <v>334</v>
      </c>
      <c r="H235" s="204">
        <v>34</v>
      </c>
      <c r="I235" s="205"/>
      <c r="J235" s="206">
        <f>ROUND(I235*H235,2)</f>
        <v>0</v>
      </c>
      <c r="K235" s="202" t="s">
        <v>194</v>
      </c>
      <c r="L235" s="39"/>
      <c r="M235" s="207" t="s">
        <v>1</v>
      </c>
      <c r="N235" s="208" t="s">
        <v>45</v>
      </c>
      <c r="O235" s="71"/>
      <c r="P235" s="209">
        <f>O235*H235</f>
        <v>0</v>
      </c>
      <c r="Q235" s="209">
        <v>0.1554</v>
      </c>
      <c r="R235" s="209">
        <f>Q235*H235</f>
        <v>5.283600000000001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141</v>
      </c>
      <c r="AT235" s="211" t="s">
        <v>143</v>
      </c>
      <c r="AU235" s="211" t="s">
        <v>89</v>
      </c>
      <c r="AY235" s="17" t="s">
        <v>142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87</v>
      </c>
      <c r="BK235" s="212">
        <f>ROUND(I235*H235,2)</f>
        <v>0</v>
      </c>
      <c r="BL235" s="17" t="s">
        <v>141</v>
      </c>
      <c r="BM235" s="211" t="s">
        <v>520</v>
      </c>
    </row>
    <row r="236" spans="2:51" s="13" customFormat="1" ht="11.25">
      <c r="B236" s="229"/>
      <c r="C236" s="230"/>
      <c r="D236" s="213" t="s">
        <v>225</v>
      </c>
      <c r="E236" s="231" t="s">
        <v>1</v>
      </c>
      <c r="F236" s="232" t="s">
        <v>521</v>
      </c>
      <c r="G236" s="230"/>
      <c r="H236" s="233">
        <v>14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225</v>
      </c>
      <c r="AU236" s="239" t="s">
        <v>89</v>
      </c>
      <c r="AV236" s="13" t="s">
        <v>89</v>
      </c>
      <c r="AW236" s="13" t="s">
        <v>34</v>
      </c>
      <c r="AX236" s="13" t="s">
        <v>80</v>
      </c>
      <c r="AY236" s="239" t="s">
        <v>142</v>
      </c>
    </row>
    <row r="237" spans="2:51" s="13" customFormat="1" ht="11.25">
      <c r="B237" s="229"/>
      <c r="C237" s="230"/>
      <c r="D237" s="213" t="s">
        <v>225</v>
      </c>
      <c r="E237" s="231" t="s">
        <v>1</v>
      </c>
      <c r="F237" s="232" t="s">
        <v>522</v>
      </c>
      <c r="G237" s="230"/>
      <c r="H237" s="233">
        <v>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225</v>
      </c>
      <c r="AU237" s="239" t="s">
        <v>89</v>
      </c>
      <c r="AV237" s="13" t="s">
        <v>89</v>
      </c>
      <c r="AW237" s="13" t="s">
        <v>34</v>
      </c>
      <c r="AX237" s="13" t="s">
        <v>80</v>
      </c>
      <c r="AY237" s="239" t="s">
        <v>142</v>
      </c>
    </row>
    <row r="238" spans="2:51" s="13" customFormat="1" ht="11.25">
      <c r="B238" s="229"/>
      <c r="C238" s="230"/>
      <c r="D238" s="213" t="s">
        <v>225</v>
      </c>
      <c r="E238" s="231" t="s">
        <v>1</v>
      </c>
      <c r="F238" s="232" t="s">
        <v>523</v>
      </c>
      <c r="G238" s="230"/>
      <c r="H238" s="233">
        <v>6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225</v>
      </c>
      <c r="AU238" s="239" t="s">
        <v>89</v>
      </c>
      <c r="AV238" s="13" t="s">
        <v>89</v>
      </c>
      <c r="AW238" s="13" t="s">
        <v>34</v>
      </c>
      <c r="AX238" s="13" t="s">
        <v>80</v>
      </c>
      <c r="AY238" s="239" t="s">
        <v>142</v>
      </c>
    </row>
    <row r="239" spans="2:51" s="13" customFormat="1" ht="11.25">
      <c r="B239" s="229"/>
      <c r="C239" s="230"/>
      <c r="D239" s="213" t="s">
        <v>225</v>
      </c>
      <c r="E239" s="231" t="s">
        <v>1</v>
      </c>
      <c r="F239" s="232" t="s">
        <v>524</v>
      </c>
      <c r="G239" s="230"/>
      <c r="H239" s="233">
        <v>5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225</v>
      </c>
      <c r="AU239" s="239" t="s">
        <v>89</v>
      </c>
      <c r="AV239" s="13" t="s">
        <v>89</v>
      </c>
      <c r="AW239" s="13" t="s">
        <v>34</v>
      </c>
      <c r="AX239" s="13" t="s">
        <v>80</v>
      </c>
      <c r="AY239" s="239" t="s">
        <v>142</v>
      </c>
    </row>
    <row r="240" spans="2:51" s="14" customFormat="1" ht="11.25">
      <c r="B240" s="240"/>
      <c r="C240" s="241"/>
      <c r="D240" s="213" t="s">
        <v>225</v>
      </c>
      <c r="E240" s="242" t="s">
        <v>1</v>
      </c>
      <c r="F240" s="243" t="s">
        <v>227</v>
      </c>
      <c r="G240" s="241"/>
      <c r="H240" s="244">
        <v>34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225</v>
      </c>
      <c r="AU240" s="250" t="s">
        <v>89</v>
      </c>
      <c r="AV240" s="14" t="s">
        <v>141</v>
      </c>
      <c r="AW240" s="14" t="s">
        <v>34</v>
      </c>
      <c r="AX240" s="14" t="s">
        <v>87</v>
      </c>
      <c r="AY240" s="250" t="s">
        <v>142</v>
      </c>
    </row>
    <row r="241" spans="1:65" s="2" customFormat="1" ht="16.5" customHeight="1">
      <c r="A241" s="34"/>
      <c r="B241" s="35"/>
      <c r="C241" s="251" t="s">
        <v>411</v>
      </c>
      <c r="D241" s="251" t="s">
        <v>260</v>
      </c>
      <c r="E241" s="252" t="s">
        <v>359</v>
      </c>
      <c r="F241" s="253" t="s">
        <v>360</v>
      </c>
      <c r="G241" s="254" t="s">
        <v>334</v>
      </c>
      <c r="H241" s="255">
        <v>14.14</v>
      </c>
      <c r="I241" s="256"/>
      <c r="J241" s="257">
        <f>ROUND(I241*H241,2)</f>
        <v>0</v>
      </c>
      <c r="K241" s="253" t="s">
        <v>147</v>
      </c>
      <c r="L241" s="258"/>
      <c r="M241" s="259" t="s">
        <v>1</v>
      </c>
      <c r="N241" s="260" t="s">
        <v>45</v>
      </c>
      <c r="O241" s="71"/>
      <c r="P241" s="209">
        <f>O241*H241</f>
        <v>0</v>
      </c>
      <c r="Q241" s="209">
        <v>0.102</v>
      </c>
      <c r="R241" s="209">
        <f>Q241*H241</f>
        <v>1.44228</v>
      </c>
      <c r="S241" s="209">
        <v>0</v>
      </c>
      <c r="T241" s="21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1" t="s">
        <v>176</v>
      </c>
      <c r="AT241" s="211" t="s">
        <v>260</v>
      </c>
      <c r="AU241" s="211" t="s">
        <v>89</v>
      </c>
      <c r="AY241" s="17" t="s">
        <v>142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7" t="s">
        <v>87</v>
      </c>
      <c r="BK241" s="212">
        <f>ROUND(I241*H241,2)</f>
        <v>0</v>
      </c>
      <c r="BL241" s="17" t="s">
        <v>141</v>
      </c>
      <c r="BM241" s="211" t="s">
        <v>525</v>
      </c>
    </row>
    <row r="242" spans="2:51" s="13" customFormat="1" ht="11.25">
      <c r="B242" s="229"/>
      <c r="C242" s="230"/>
      <c r="D242" s="213" t="s">
        <v>225</v>
      </c>
      <c r="E242" s="231" t="s">
        <v>1</v>
      </c>
      <c r="F242" s="232" t="s">
        <v>526</v>
      </c>
      <c r="G242" s="230"/>
      <c r="H242" s="233">
        <v>14.14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225</v>
      </c>
      <c r="AU242" s="239" t="s">
        <v>89</v>
      </c>
      <c r="AV242" s="13" t="s">
        <v>89</v>
      </c>
      <c r="AW242" s="13" t="s">
        <v>34</v>
      </c>
      <c r="AX242" s="13" t="s">
        <v>80</v>
      </c>
      <c r="AY242" s="239" t="s">
        <v>142</v>
      </c>
    </row>
    <row r="243" spans="2:51" s="14" customFormat="1" ht="11.25">
      <c r="B243" s="240"/>
      <c r="C243" s="241"/>
      <c r="D243" s="213" t="s">
        <v>225</v>
      </c>
      <c r="E243" s="242" t="s">
        <v>1</v>
      </c>
      <c r="F243" s="243" t="s">
        <v>227</v>
      </c>
      <c r="G243" s="241"/>
      <c r="H243" s="244">
        <v>14.14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225</v>
      </c>
      <c r="AU243" s="250" t="s">
        <v>89</v>
      </c>
      <c r="AV243" s="14" t="s">
        <v>141</v>
      </c>
      <c r="AW243" s="14" t="s">
        <v>34</v>
      </c>
      <c r="AX243" s="14" t="s">
        <v>87</v>
      </c>
      <c r="AY243" s="250" t="s">
        <v>142</v>
      </c>
    </row>
    <row r="244" spans="1:65" s="2" customFormat="1" ht="16.5" customHeight="1">
      <c r="A244" s="34"/>
      <c r="B244" s="35"/>
      <c r="C244" s="251" t="s">
        <v>417</v>
      </c>
      <c r="D244" s="251" t="s">
        <v>260</v>
      </c>
      <c r="E244" s="252" t="s">
        <v>364</v>
      </c>
      <c r="F244" s="253" t="s">
        <v>365</v>
      </c>
      <c r="G244" s="254" t="s">
        <v>334</v>
      </c>
      <c r="H244" s="255">
        <v>9.09</v>
      </c>
      <c r="I244" s="256"/>
      <c r="J244" s="257">
        <f>ROUND(I244*H244,2)</f>
        <v>0</v>
      </c>
      <c r="K244" s="253" t="s">
        <v>147</v>
      </c>
      <c r="L244" s="258"/>
      <c r="M244" s="259" t="s">
        <v>1</v>
      </c>
      <c r="N244" s="260" t="s">
        <v>45</v>
      </c>
      <c r="O244" s="71"/>
      <c r="P244" s="209">
        <f>O244*H244</f>
        <v>0</v>
      </c>
      <c r="Q244" s="209">
        <v>0.081</v>
      </c>
      <c r="R244" s="209">
        <f>Q244*H244</f>
        <v>0.73629</v>
      </c>
      <c r="S244" s="209">
        <v>0</v>
      </c>
      <c r="T244" s="21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1" t="s">
        <v>176</v>
      </c>
      <c r="AT244" s="211" t="s">
        <v>260</v>
      </c>
      <c r="AU244" s="211" t="s">
        <v>89</v>
      </c>
      <c r="AY244" s="17" t="s">
        <v>142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87</v>
      </c>
      <c r="BK244" s="212">
        <f>ROUND(I244*H244,2)</f>
        <v>0</v>
      </c>
      <c r="BL244" s="17" t="s">
        <v>141</v>
      </c>
      <c r="BM244" s="211" t="s">
        <v>527</v>
      </c>
    </row>
    <row r="245" spans="2:51" s="13" customFormat="1" ht="11.25">
      <c r="B245" s="229"/>
      <c r="C245" s="230"/>
      <c r="D245" s="213" t="s">
        <v>225</v>
      </c>
      <c r="E245" s="231" t="s">
        <v>1</v>
      </c>
      <c r="F245" s="232" t="s">
        <v>528</v>
      </c>
      <c r="G245" s="230"/>
      <c r="H245" s="233">
        <v>9.09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225</v>
      </c>
      <c r="AU245" s="239" t="s">
        <v>89</v>
      </c>
      <c r="AV245" s="13" t="s">
        <v>89</v>
      </c>
      <c r="AW245" s="13" t="s">
        <v>34</v>
      </c>
      <c r="AX245" s="13" t="s">
        <v>80</v>
      </c>
      <c r="AY245" s="239" t="s">
        <v>142</v>
      </c>
    </row>
    <row r="246" spans="2:51" s="14" customFormat="1" ht="11.25">
      <c r="B246" s="240"/>
      <c r="C246" s="241"/>
      <c r="D246" s="213" t="s">
        <v>225</v>
      </c>
      <c r="E246" s="242" t="s">
        <v>1</v>
      </c>
      <c r="F246" s="243" t="s">
        <v>227</v>
      </c>
      <c r="G246" s="241"/>
      <c r="H246" s="244">
        <v>9.09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225</v>
      </c>
      <c r="AU246" s="250" t="s">
        <v>89</v>
      </c>
      <c r="AV246" s="14" t="s">
        <v>141</v>
      </c>
      <c r="AW246" s="14" t="s">
        <v>34</v>
      </c>
      <c r="AX246" s="14" t="s">
        <v>87</v>
      </c>
      <c r="AY246" s="250" t="s">
        <v>142</v>
      </c>
    </row>
    <row r="247" spans="1:65" s="2" customFormat="1" ht="16.5" customHeight="1">
      <c r="A247" s="34"/>
      <c r="B247" s="35"/>
      <c r="C247" s="251" t="s">
        <v>424</v>
      </c>
      <c r="D247" s="251" t="s">
        <v>260</v>
      </c>
      <c r="E247" s="252" t="s">
        <v>369</v>
      </c>
      <c r="F247" s="253" t="s">
        <v>370</v>
      </c>
      <c r="G247" s="254" t="s">
        <v>334</v>
      </c>
      <c r="H247" s="255">
        <v>6.06</v>
      </c>
      <c r="I247" s="256"/>
      <c r="J247" s="257">
        <f>ROUND(I247*H247,2)</f>
        <v>0</v>
      </c>
      <c r="K247" s="253" t="s">
        <v>147</v>
      </c>
      <c r="L247" s="258"/>
      <c r="M247" s="259" t="s">
        <v>1</v>
      </c>
      <c r="N247" s="260" t="s">
        <v>45</v>
      </c>
      <c r="O247" s="71"/>
      <c r="P247" s="209">
        <f>O247*H247</f>
        <v>0</v>
      </c>
      <c r="Q247" s="209">
        <v>0.0483</v>
      </c>
      <c r="R247" s="209">
        <f>Q247*H247</f>
        <v>0.292698</v>
      </c>
      <c r="S247" s="209">
        <v>0</v>
      </c>
      <c r="T247" s="21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1" t="s">
        <v>176</v>
      </c>
      <c r="AT247" s="211" t="s">
        <v>260</v>
      </c>
      <c r="AU247" s="211" t="s">
        <v>89</v>
      </c>
      <c r="AY247" s="17" t="s">
        <v>142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7" t="s">
        <v>87</v>
      </c>
      <c r="BK247" s="212">
        <f>ROUND(I247*H247,2)</f>
        <v>0</v>
      </c>
      <c r="BL247" s="17" t="s">
        <v>141</v>
      </c>
      <c r="BM247" s="211" t="s">
        <v>529</v>
      </c>
    </row>
    <row r="248" spans="2:51" s="13" customFormat="1" ht="11.25">
      <c r="B248" s="229"/>
      <c r="C248" s="230"/>
      <c r="D248" s="213" t="s">
        <v>225</v>
      </c>
      <c r="E248" s="231" t="s">
        <v>1</v>
      </c>
      <c r="F248" s="232" t="s">
        <v>530</v>
      </c>
      <c r="G248" s="230"/>
      <c r="H248" s="233">
        <v>6.06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225</v>
      </c>
      <c r="AU248" s="239" t="s">
        <v>89</v>
      </c>
      <c r="AV248" s="13" t="s">
        <v>89</v>
      </c>
      <c r="AW248" s="13" t="s">
        <v>34</v>
      </c>
      <c r="AX248" s="13" t="s">
        <v>80</v>
      </c>
      <c r="AY248" s="239" t="s">
        <v>142</v>
      </c>
    </row>
    <row r="249" spans="2:51" s="14" customFormat="1" ht="11.25">
      <c r="B249" s="240"/>
      <c r="C249" s="241"/>
      <c r="D249" s="213" t="s">
        <v>225</v>
      </c>
      <c r="E249" s="242" t="s">
        <v>1</v>
      </c>
      <c r="F249" s="243" t="s">
        <v>227</v>
      </c>
      <c r="G249" s="241"/>
      <c r="H249" s="244">
        <v>6.06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225</v>
      </c>
      <c r="AU249" s="250" t="s">
        <v>89</v>
      </c>
      <c r="AV249" s="14" t="s">
        <v>141</v>
      </c>
      <c r="AW249" s="14" t="s">
        <v>34</v>
      </c>
      <c r="AX249" s="14" t="s">
        <v>87</v>
      </c>
      <c r="AY249" s="250" t="s">
        <v>142</v>
      </c>
    </row>
    <row r="250" spans="1:65" s="2" customFormat="1" ht="21.75" customHeight="1">
      <c r="A250" s="34"/>
      <c r="B250" s="35"/>
      <c r="C250" s="251" t="s">
        <v>531</v>
      </c>
      <c r="D250" s="251" t="s">
        <v>260</v>
      </c>
      <c r="E250" s="252" t="s">
        <v>374</v>
      </c>
      <c r="F250" s="253" t="s">
        <v>375</v>
      </c>
      <c r="G250" s="254" t="s">
        <v>334</v>
      </c>
      <c r="H250" s="255">
        <v>5.05</v>
      </c>
      <c r="I250" s="256"/>
      <c r="J250" s="257">
        <f>ROUND(I250*H250,2)</f>
        <v>0</v>
      </c>
      <c r="K250" s="253" t="s">
        <v>147</v>
      </c>
      <c r="L250" s="258"/>
      <c r="M250" s="259" t="s">
        <v>1</v>
      </c>
      <c r="N250" s="260" t="s">
        <v>45</v>
      </c>
      <c r="O250" s="71"/>
      <c r="P250" s="209">
        <f>O250*H250</f>
        <v>0</v>
      </c>
      <c r="Q250" s="209">
        <v>0.064</v>
      </c>
      <c r="R250" s="209">
        <f>Q250*H250</f>
        <v>0.3232</v>
      </c>
      <c r="S250" s="209">
        <v>0</v>
      </c>
      <c r="T250" s="21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1" t="s">
        <v>176</v>
      </c>
      <c r="AT250" s="211" t="s">
        <v>260</v>
      </c>
      <c r="AU250" s="211" t="s">
        <v>89</v>
      </c>
      <c r="AY250" s="17" t="s">
        <v>142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87</v>
      </c>
      <c r="BK250" s="212">
        <f>ROUND(I250*H250,2)</f>
        <v>0</v>
      </c>
      <c r="BL250" s="17" t="s">
        <v>141</v>
      </c>
      <c r="BM250" s="211" t="s">
        <v>532</v>
      </c>
    </row>
    <row r="251" spans="2:51" s="13" customFormat="1" ht="11.25">
      <c r="B251" s="229"/>
      <c r="C251" s="230"/>
      <c r="D251" s="213" t="s">
        <v>225</v>
      </c>
      <c r="E251" s="231" t="s">
        <v>1</v>
      </c>
      <c r="F251" s="232" t="s">
        <v>533</v>
      </c>
      <c r="G251" s="230"/>
      <c r="H251" s="233">
        <v>5.05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225</v>
      </c>
      <c r="AU251" s="239" t="s">
        <v>89</v>
      </c>
      <c r="AV251" s="13" t="s">
        <v>89</v>
      </c>
      <c r="AW251" s="13" t="s">
        <v>34</v>
      </c>
      <c r="AX251" s="13" t="s">
        <v>80</v>
      </c>
      <c r="AY251" s="239" t="s">
        <v>142</v>
      </c>
    </row>
    <row r="252" spans="2:51" s="14" customFormat="1" ht="11.25">
      <c r="B252" s="240"/>
      <c r="C252" s="241"/>
      <c r="D252" s="213" t="s">
        <v>225</v>
      </c>
      <c r="E252" s="242" t="s">
        <v>1</v>
      </c>
      <c r="F252" s="243" t="s">
        <v>227</v>
      </c>
      <c r="G252" s="241"/>
      <c r="H252" s="244">
        <v>5.05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225</v>
      </c>
      <c r="AU252" s="250" t="s">
        <v>89</v>
      </c>
      <c r="AV252" s="14" t="s">
        <v>141</v>
      </c>
      <c r="AW252" s="14" t="s">
        <v>34</v>
      </c>
      <c r="AX252" s="14" t="s">
        <v>87</v>
      </c>
      <c r="AY252" s="250" t="s">
        <v>142</v>
      </c>
    </row>
    <row r="253" spans="1:65" s="2" customFormat="1" ht="33" customHeight="1">
      <c r="A253" s="34"/>
      <c r="B253" s="35"/>
      <c r="C253" s="200" t="s">
        <v>534</v>
      </c>
      <c r="D253" s="200" t="s">
        <v>143</v>
      </c>
      <c r="E253" s="201" t="s">
        <v>379</v>
      </c>
      <c r="F253" s="202" t="s">
        <v>380</v>
      </c>
      <c r="G253" s="203" t="s">
        <v>334</v>
      </c>
      <c r="H253" s="204">
        <v>3</v>
      </c>
      <c r="I253" s="205"/>
      <c r="J253" s="206">
        <f>ROUND(I253*H253,2)</f>
        <v>0</v>
      </c>
      <c r="K253" s="202" t="s">
        <v>194</v>
      </c>
      <c r="L253" s="39"/>
      <c r="M253" s="207" t="s">
        <v>1</v>
      </c>
      <c r="N253" s="208" t="s">
        <v>45</v>
      </c>
      <c r="O253" s="71"/>
      <c r="P253" s="209">
        <f>O253*H253</f>
        <v>0</v>
      </c>
      <c r="Q253" s="209">
        <v>0.1295</v>
      </c>
      <c r="R253" s="209">
        <f>Q253*H253</f>
        <v>0.3885</v>
      </c>
      <c r="S253" s="209">
        <v>0</v>
      </c>
      <c r="T253" s="21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1" t="s">
        <v>141</v>
      </c>
      <c r="AT253" s="211" t="s">
        <v>143</v>
      </c>
      <c r="AU253" s="211" t="s">
        <v>89</v>
      </c>
      <c r="AY253" s="17" t="s">
        <v>142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7" t="s">
        <v>87</v>
      </c>
      <c r="BK253" s="212">
        <f>ROUND(I253*H253,2)</f>
        <v>0</v>
      </c>
      <c r="BL253" s="17" t="s">
        <v>141</v>
      </c>
      <c r="BM253" s="211" t="s">
        <v>535</v>
      </c>
    </row>
    <row r="254" spans="2:51" s="13" customFormat="1" ht="11.25">
      <c r="B254" s="229"/>
      <c r="C254" s="230"/>
      <c r="D254" s="213" t="s">
        <v>225</v>
      </c>
      <c r="E254" s="231" t="s">
        <v>1</v>
      </c>
      <c r="F254" s="232" t="s">
        <v>536</v>
      </c>
      <c r="G254" s="230"/>
      <c r="H254" s="233">
        <v>3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225</v>
      </c>
      <c r="AU254" s="239" t="s">
        <v>89</v>
      </c>
      <c r="AV254" s="13" t="s">
        <v>89</v>
      </c>
      <c r="AW254" s="13" t="s">
        <v>34</v>
      </c>
      <c r="AX254" s="13" t="s">
        <v>80</v>
      </c>
      <c r="AY254" s="239" t="s">
        <v>142</v>
      </c>
    </row>
    <row r="255" spans="2:51" s="14" customFormat="1" ht="11.25">
      <c r="B255" s="240"/>
      <c r="C255" s="241"/>
      <c r="D255" s="213" t="s">
        <v>225</v>
      </c>
      <c r="E255" s="242" t="s">
        <v>1</v>
      </c>
      <c r="F255" s="243" t="s">
        <v>227</v>
      </c>
      <c r="G255" s="241"/>
      <c r="H255" s="244">
        <v>3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225</v>
      </c>
      <c r="AU255" s="250" t="s">
        <v>89</v>
      </c>
      <c r="AV255" s="14" t="s">
        <v>141</v>
      </c>
      <c r="AW255" s="14" t="s">
        <v>34</v>
      </c>
      <c r="AX255" s="14" t="s">
        <v>87</v>
      </c>
      <c r="AY255" s="250" t="s">
        <v>142</v>
      </c>
    </row>
    <row r="256" spans="1:65" s="2" customFormat="1" ht="16.5" customHeight="1">
      <c r="A256" s="34"/>
      <c r="B256" s="35"/>
      <c r="C256" s="251" t="s">
        <v>537</v>
      </c>
      <c r="D256" s="251" t="s">
        <v>260</v>
      </c>
      <c r="E256" s="252" t="s">
        <v>384</v>
      </c>
      <c r="F256" s="253" t="s">
        <v>385</v>
      </c>
      <c r="G256" s="254" t="s">
        <v>334</v>
      </c>
      <c r="H256" s="255">
        <v>3.03</v>
      </c>
      <c r="I256" s="256"/>
      <c r="J256" s="257">
        <f>ROUND(I256*H256,2)</f>
        <v>0</v>
      </c>
      <c r="K256" s="253" t="s">
        <v>147</v>
      </c>
      <c r="L256" s="258"/>
      <c r="M256" s="259" t="s">
        <v>1</v>
      </c>
      <c r="N256" s="260" t="s">
        <v>45</v>
      </c>
      <c r="O256" s="71"/>
      <c r="P256" s="209">
        <f>O256*H256</f>
        <v>0</v>
      </c>
      <c r="Q256" s="209">
        <v>0.058</v>
      </c>
      <c r="R256" s="209">
        <f>Q256*H256</f>
        <v>0.17574</v>
      </c>
      <c r="S256" s="209">
        <v>0</v>
      </c>
      <c r="T256" s="21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1" t="s">
        <v>176</v>
      </c>
      <c r="AT256" s="211" t="s">
        <v>260</v>
      </c>
      <c r="AU256" s="211" t="s">
        <v>89</v>
      </c>
      <c r="AY256" s="17" t="s">
        <v>142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" t="s">
        <v>87</v>
      </c>
      <c r="BK256" s="212">
        <f>ROUND(I256*H256,2)</f>
        <v>0</v>
      </c>
      <c r="BL256" s="17" t="s">
        <v>141</v>
      </c>
      <c r="BM256" s="211" t="s">
        <v>538</v>
      </c>
    </row>
    <row r="257" spans="2:51" s="13" customFormat="1" ht="11.25">
      <c r="B257" s="229"/>
      <c r="C257" s="230"/>
      <c r="D257" s="213" t="s">
        <v>225</v>
      </c>
      <c r="E257" s="231" t="s">
        <v>1</v>
      </c>
      <c r="F257" s="232" t="s">
        <v>539</v>
      </c>
      <c r="G257" s="230"/>
      <c r="H257" s="233">
        <v>3.03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225</v>
      </c>
      <c r="AU257" s="239" t="s">
        <v>89</v>
      </c>
      <c r="AV257" s="13" t="s">
        <v>89</v>
      </c>
      <c r="AW257" s="13" t="s">
        <v>34</v>
      </c>
      <c r="AX257" s="13" t="s">
        <v>80</v>
      </c>
      <c r="AY257" s="239" t="s">
        <v>142</v>
      </c>
    </row>
    <row r="258" spans="2:51" s="14" customFormat="1" ht="11.25">
      <c r="B258" s="240"/>
      <c r="C258" s="241"/>
      <c r="D258" s="213" t="s">
        <v>225</v>
      </c>
      <c r="E258" s="242" t="s">
        <v>1</v>
      </c>
      <c r="F258" s="243" t="s">
        <v>227</v>
      </c>
      <c r="G258" s="241"/>
      <c r="H258" s="244">
        <v>3.03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225</v>
      </c>
      <c r="AU258" s="250" t="s">
        <v>89</v>
      </c>
      <c r="AV258" s="14" t="s">
        <v>141</v>
      </c>
      <c r="AW258" s="14" t="s">
        <v>34</v>
      </c>
      <c r="AX258" s="14" t="s">
        <v>87</v>
      </c>
      <c r="AY258" s="250" t="s">
        <v>142</v>
      </c>
    </row>
    <row r="259" spans="1:65" s="2" customFormat="1" ht="21.75" customHeight="1">
      <c r="A259" s="34"/>
      <c r="B259" s="35"/>
      <c r="C259" s="200" t="s">
        <v>540</v>
      </c>
      <c r="D259" s="200" t="s">
        <v>143</v>
      </c>
      <c r="E259" s="201" t="s">
        <v>541</v>
      </c>
      <c r="F259" s="202" t="s">
        <v>542</v>
      </c>
      <c r="G259" s="203" t="s">
        <v>334</v>
      </c>
      <c r="H259" s="204">
        <v>37</v>
      </c>
      <c r="I259" s="205"/>
      <c r="J259" s="206">
        <f>ROUND(I259*H259,2)</f>
        <v>0</v>
      </c>
      <c r="K259" s="202" t="s">
        <v>147</v>
      </c>
      <c r="L259" s="39"/>
      <c r="M259" s="207" t="s">
        <v>1</v>
      </c>
      <c r="N259" s="208" t="s">
        <v>45</v>
      </c>
      <c r="O259" s="71"/>
      <c r="P259" s="209">
        <f>O259*H259</f>
        <v>0</v>
      </c>
      <c r="Q259" s="209">
        <v>0.00061</v>
      </c>
      <c r="R259" s="209">
        <f>Q259*H259</f>
        <v>0.02257</v>
      </c>
      <c r="S259" s="209">
        <v>0</v>
      </c>
      <c r="T259" s="21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1" t="s">
        <v>141</v>
      </c>
      <c r="AT259" s="211" t="s">
        <v>143</v>
      </c>
      <c r="AU259" s="211" t="s">
        <v>89</v>
      </c>
      <c r="AY259" s="17" t="s">
        <v>142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" t="s">
        <v>87</v>
      </c>
      <c r="BK259" s="212">
        <f>ROUND(I259*H259,2)</f>
        <v>0</v>
      </c>
      <c r="BL259" s="17" t="s">
        <v>141</v>
      </c>
      <c r="BM259" s="211" t="s">
        <v>543</v>
      </c>
    </row>
    <row r="260" spans="2:51" s="13" customFormat="1" ht="11.25">
      <c r="B260" s="229"/>
      <c r="C260" s="230"/>
      <c r="D260" s="213" t="s">
        <v>225</v>
      </c>
      <c r="E260" s="231" t="s">
        <v>1</v>
      </c>
      <c r="F260" s="232" t="s">
        <v>544</v>
      </c>
      <c r="G260" s="230"/>
      <c r="H260" s="233">
        <v>37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225</v>
      </c>
      <c r="AU260" s="239" t="s">
        <v>89</v>
      </c>
      <c r="AV260" s="13" t="s">
        <v>89</v>
      </c>
      <c r="AW260" s="13" t="s">
        <v>34</v>
      </c>
      <c r="AX260" s="13" t="s">
        <v>80</v>
      </c>
      <c r="AY260" s="239" t="s">
        <v>142</v>
      </c>
    </row>
    <row r="261" spans="2:51" s="14" customFormat="1" ht="11.25">
      <c r="B261" s="240"/>
      <c r="C261" s="241"/>
      <c r="D261" s="213" t="s">
        <v>225</v>
      </c>
      <c r="E261" s="242" t="s">
        <v>1</v>
      </c>
      <c r="F261" s="243" t="s">
        <v>227</v>
      </c>
      <c r="G261" s="241"/>
      <c r="H261" s="244">
        <v>37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225</v>
      </c>
      <c r="AU261" s="250" t="s">
        <v>89</v>
      </c>
      <c r="AV261" s="14" t="s">
        <v>141</v>
      </c>
      <c r="AW261" s="14" t="s">
        <v>34</v>
      </c>
      <c r="AX261" s="14" t="s">
        <v>87</v>
      </c>
      <c r="AY261" s="250" t="s">
        <v>142</v>
      </c>
    </row>
    <row r="262" spans="1:65" s="2" customFormat="1" ht="16.5" customHeight="1">
      <c r="A262" s="34"/>
      <c r="B262" s="35"/>
      <c r="C262" s="200" t="s">
        <v>545</v>
      </c>
      <c r="D262" s="200" t="s">
        <v>143</v>
      </c>
      <c r="E262" s="201" t="s">
        <v>389</v>
      </c>
      <c r="F262" s="202" t="s">
        <v>390</v>
      </c>
      <c r="G262" s="203" t="s">
        <v>334</v>
      </c>
      <c r="H262" s="204">
        <v>34</v>
      </c>
      <c r="I262" s="205"/>
      <c r="J262" s="206">
        <f>ROUND(I262*H262,2)</f>
        <v>0</v>
      </c>
      <c r="K262" s="202" t="s">
        <v>147</v>
      </c>
      <c r="L262" s="39"/>
      <c r="M262" s="207" t="s">
        <v>1</v>
      </c>
      <c r="N262" s="208" t="s">
        <v>45</v>
      </c>
      <c r="O262" s="71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1" t="s">
        <v>141</v>
      </c>
      <c r="AT262" s="211" t="s">
        <v>143</v>
      </c>
      <c r="AU262" s="211" t="s">
        <v>89</v>
      </c>
      <c r="AY262" s="17" t="s">
        <v>142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7" t="s">
        <v>87</v>
      </c>
      <c r="BK262" s="212">
        <f>ROUND(I262*H262,2)</f>
        <v>0</v>
      </c>
      <c r="BL262" s="17" t="s">
        <v>141</v>
      </c>
      <c r="BM262" s="211" t="s">
        <v>546</v>
      </c>
    </row>
    <row r="263" spans="2:51" s="13" customFormat="1" ht="11.25">
      <c r="B263" s="229"/>
      <c r="C263" s="230"/>
      <c r="D263" s="213" t="s">
        <v>225</v>
      </c>
      <c r="E263" s="231" t="s">
        <v>1</v>
      </c>
      <c r="F263" s="232" t="s">
        <v>547</v>
      </c>
      <c r="G263" s="230"/>
      <c r="H263" s="233">
        <v>34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225</v>
      </c>
      <c r="AU263" s="239" t="s">
        <v>89</v>
      </c>
      <c r="AV263" s="13" t="s">
        <v>89</v>
      </c>
      <c r="AW263" s="13" t="s">
        <v>34</v>
      </c>
      <c r="AX263" s="13" t="s">
        <v>80</v>
      </c>
      <c r="AY263" s="239" t="s">
        <v>142</v>
      </c>
    </row>
    <row r="264" spans="2:51" s="14" customFormat="1" ht="11.25">
      <c r="B264" s="240"/>
      <c r="C264" s="241"/>
      <c r="D264" s="213" t="s">
        <v>225</v>
      </c>
      <c r="E264" s="242" t="s">
        <v>1</v>
      </c>
      <c r="F264" s="243" t="s">
        <v>227</v>
      </c>
      <c r="G264" s="241"/>
      <c r="H264" s="244">
        <v>34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225</v>
      </c>
      <c r="AU264" s="250" t="s">
        <v>89</v>
      </c>
      <c r="AV264" s="14" t="s">
        <v>141</v>
      </c>
      <c r="AW264" s="14" t="s">
        <v>34</v>
      </c>
      <c r="AX264" s="14" t="s">
        <v>87</v>
      </c>
      <c r="AY264" s="250" t="s">
        <v>142</v>
      </c>
    </row>
    <row r="265" spans="1:65" s="2" customFormat="1" ht="21.75" customHeight="1">
      <c r="A265" s="34"/>
      <c r="B265" s="35"/>
      <c r="C265" s="200" t="s">
        <v>548</v>
      </c>
      <c r="D265" s="200" t="s">
        <v>143</v>
      </c>
      <c r="E265" s="201" t="s">
        <v>549</v>
      </c>
      <c r="F265" s="202" t="s">
        <v>550</v>
      </c>
      <c r="G265" s="203" t="s">
        <v>334</v>
      </c>
      <c r="H265" s="204">
        <v>2.4</v>
      </c>
      <c r="I265" s="205"/>
      <c r="J265" s="206">
        <f>ROUND(I265*H265,2)</f>
        <v>0</v>
      </c>
      <c r="K265" s="202" t="s">
        <v>194</v>
      </c>
      <c r="L265" s="39"/>
      <c r="M265" s="207" t="s">
        <v>1</v>
      </c>
      <c r="N265" s="208" t="s">
        <v>45</v>
      </c>
      <c r="O265" s="71"/>
      <c r="P265" s="209">
        <f>O265*H265</f>
        <v>0</v>
      </c>
      <c r="Q265" s="209">
        <v>0.16371</v>
      </c>
      <c r="R265" s="209">
        <f>Q265*H265</f>
        <v>0.392904</v>
      </c>
      <c r="S265" s="209">
        <v>0</v>
      </c>
      <c r="T265" s="21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1" t="s">
        <v>141</v>
      </c>
      <c r="AT265" s="211" t="s">
        <v>143</v>
      </c>
      <c r="AU265" s="211" t="s">
        <v>89</v>
      </c>
      <c r="AY265" s="17" t="s">
        <v>142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7" t="s">
        <v>87</v>
      </c>
      <c r="BK265" s="212">
        <f>ROUND(I265*H265,2)</f>
        <v>0</v>
      </c>
      <c r="BL265" s="17" t="s">
        <v>141</v>
      </c>
      <c r="BM265" s="211" t="s">
        <v>551</v>
      </c>
    </row>
    <row r="266" spans="2:51" s="13" customFormat="1" ht="22.5">
      <c r="B266" s="229"/>
      <c r="C266" s="230"/>
      <c r="D266" s="213" t="s">
        <v>225</v>
      </c>
      <c r="E266" s="231" t="s">
        <v>1</v>
      </c>
      <c r="F266" s="232" t="s">
        <v>552</v>
      </c>
      <c r="G266" s="230"/>
      <c r="H266" s="233">
        <v>2.4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225</v>
      </c>
      <c r="AU266" s="239" t="s">
        <v>89</v>
      </c>
      <c r="AV266" s="13" t="s">
        <v>89</v>
      </c>
      <c r="AW266" s="13" t="s">
        <v>34</v>
      </c>
      <c r="AX266" s="13" t="s">
        <v>80</v>
      </c>
      <c r="AY266" s="239" t="s">
        <v>142</v>
      </c>
    </row>
    <row r="267" spans="2:51" s="14" customFormat="1" ht="11.25">
      <c r="B267" s="240"/>
      <c r="C267" s="241"/>
      <c r="D267" s="213" t="s">
        <v>225</v>
      </c>
      <c r="E267" s="242" t="s">
        <v>1</v>
      </c>
      <c r="F267" s="243" t="s">
        <v>227</v>
      </c>
      <c r="G267" s="241"/>
      <c r="H267" s="244">
        <v>2.4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225</v>
      </c>
      <c r="AU267" s="250" t="s">
        <v>89</v>
      </c>
      <c r="AV267" s="14" t="s">
        <v>141</v>
      </c>
      <c r="AW267" s="14" t="s">
        <v>34</v>
      </c>
      <c r="AX267" s="14" t="s">
        <v>87</v>
      </c>
      <c r="AY267" s="250" t="s">
        <v>142</v>
      </c>
    </row>
    <row r="268" spans="1:65" s="2" customFormat="1" ht="16.5" customHeight="1">
      <c r="A268" s="34"/>
      <c r="B268" s="35"/>
      <c r="C268" s="251" t="s">
        <v>553</v>
      </c>
      <c r="D268" s="251" t="s">
        <v>260</v>
      </c>
      <c r="E268" s="252" t="s">
        <v>554</v>
      </c>
      <c r="F268" s="253" t="s">
        <v>555</v>
      </c>
      <c r="G268" s="254" t="s">
        <v>281</v>
      </c>
      <c r="H268" s="255">
        <v>7.345</v>
      </c>
      <c r="I268" s="256"/>
      <c r="J268" s="257">
        <f>ROUND(I268*H268,2)</f>
        <v>0</v>
      </c>
      <c r="K268" s="253" t="s">
        <v>556</v>
      </c>
      <c r="L268" s="258"/>
      <c r="M268" s="259" t="s">
        <v>1</v>
      </c>
      <c r="N268" s="260" t="s">
        <v>45</v>
      </c>
      <c r="O268" s="71"/>
      <c r="P268" s="209">
        <f>O268*H268</f>
        <v>0</v>
      </c>
      <c r="Q268" s="209">
        <v>0.039</v>
      </c>
      <c r="R268" s="209">
        <f>Q268*H268</f>
        <v>0.286455</v>
      </c>
      <c r="S268" s="209">
        <v>0</v>
      </c>
      <c r="T268" s="21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1" t="s">
        <v>176</v>
      </c>
      <c r="AT268" s="211" t="s">
        <v>260</v>
      </c>
      <c r="AU268" s="211" t="s">
        <v>89</v>
      </c>
      <c r="AY268" s="17" t="s">
        <v>142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7" t="s">
        <v>87</v>
      </c>
      <c r="BK268" s="212">
        <f>ROUND(I268*H268,2)</f>
        <v>0</v>
      </c>
      <c r="BL268" s="17" t="s">
        <v>141</v>
      </c>
      <c r="BM268" s="211" t="s">
        <v>557</v>
      </c>
    </row>
    <row r="269" spans="2:51" s="13" customFormat="1" ht="11.25">
      <c r="B269" s="229"/>
      <c r="C269" s="230"/>
      <c r="D269" s="213" t="s">
        <v>225</v>
      </c>
      <c r="E269" s="231" t="s">
        <v>1</v>
      </c>
      <c r="F269" s="232" t="s">
        <v>558</v>
      </c>
      <c r="G269" s="230"/>
      <c r="H269" s="233">
        <v>7.345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225</v>
      </c>
      <c r="AU269" s="239" t="s">
        <v>89</v>
      </c>
      <c r="AV269" s="13" t="s">
        <v>89</v>
      </c>
      <c r="AW269" s="13" t="s">
        <v>34</v>
      </c>
      <c r="AX269" s="13" t="s">
        <v>80</v>
      </c>
      <c r="AY269" s="239" t="s">
        <v>142</v>
      </c>
    </row>
    <row r="270" spans="2:51" s="14" customFormat="1" ht="11.25">
      <c r="B270" s="240"/>
      <c r="C270" s="241"/>
      <c r="D270" s="213" t="s">
        <v>225</v>
      </c>
      <c r="E270" s="242" t="s">
        <v>1</v>
      </c>
      <c r="F270" s="243" t="s">
        <v>227</v>
      </c>
      <c r="G270" s="241"/>
      <c r="H270" s="244">
        <v>7.345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225</v>
      </c>
      <c r="AU270" s="250" t="s">
        <v>89</v>
      </c>
      <c r="AV270" s="14" t="s">
        <v>141</v>
      </c>
      <c r="AW270" s="14" t="s">
        <v>34</v>
      </c>
      <c r="AX270" s="14" t="s">
        <v>87</v>
      </c>
      <c r="AY270" s="250" t="s">
        <v>142</v>
      </c>
    </row>
    <row r="271" spans="1:65" s="2" customFormat="1" ht="21.75" customHeight="1">
      <c r="A271" s="34"/>
      <c r="B271" s="35"/>
      <c r="C271" s="200" t="s">
        <v>559</v>
      </c>
      <c r="D271" s="200" t="s">
        <v>143</v>
      </c>
      <c r="E271" s="201" t="s">
        <v>394</v>
      </c>
      <c r="F271" s="202" t="s">
        <v>395</v>
      </c>
      <c r="G271" s="203" t="s">
        <v>334</v>
      </c>
      <c r="H271" s="204">
        <v>3.6</v>
      </c>
      <c r="I271" s="205"/>
      <c r="J271" s="206">
        <f>ROUND(I271*H271,2)</f>
        <v>0</v>
      </c>
      <c r="K271" s="202" t="s">
        <v>147</v>
      </c>
      <c r="L271" s="39"/>
      <c r="M271" s="207" t="s">
        <v>1</v>
      </c>
      <c r="N271" s="208" t="s">
        <v>45</v>
      </c>
      <c r="O271" s="71"/>
      <c r="P271" s="209">
        <f>O271*H271</f>
        <v>0</v>
      </c>
      <c r="Q271" s="209">
        <v>0</v>
      </c>
      <c r="R271" s="209">
        <f>Q271*H271</f>
        <v>0</v>
      </c>
      <c r="S271" s="209">
        <v>0.35</v>
      </c>
      <c r="T271" s="210">
        <f>S271*H271</f>
        <v>1.26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1" t="s">
        <v>141</v>
      </c>
      <c r="AT271" s="211" t="s">
        <v>143</v>
      </c>
      <c r="AU271" s="211" t="s">
        <v>89</v>
      </c>
      <c r="AY271" s="17" t="s">
        <v>142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7" t="s">
        <v>87</v>
      </c>
      <c r="BK271" s="212">
        <f>ROUND(I271*H271,2)</f>
        <v>0</v>
      </c>
      <c r="BL271" s="17" t="s">
        <v>141</v>
      </c>
      <c r="BM271" s="211" t="s">
        <v>560</v>
      </c>
    </row>
    <row r="272" spans="2:51" s="13" customFormat="1" ht="22.5">
      <c r="B272" s="229"/>
      <c r="C272" s="230"/>
      <c r="D272" s="213" t="s">
        <v>225</v>
      </c>
      <c r="E272" s="231" t="s">
        <v>1</v>
      </c>
      <c r="F272" s="232" t="s">
        <v>561</v>
      </c>
      <c r="G272" s="230"/>
      <c r="H272" s="233">
        <v>3.6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225</v>
      </c>
      <c r="AU272" s="239" t="s">
        <v>89</v>
      </c>
      <c r="AV272" s="13" t="s">
        <v>89</v>
      </c>
      <c r="AW272" s="13" t="s">
        <v>34</v>
      </c>
      <c r="AX272" s="13" t="s">
        <v>80</v>
      </c>
      <c r="AY272" s="239" t="s">
        <v>142</v>
      </c>
    </row>
    <row r="273" spans="2:51" s="14" customFormat="1" ht="11.25">
      <c r="B273" s="240"/>
      <c r="C273" s="241"/>
      <c r="D273" s="213" t="s">
        <v>225</v>
      </c>
      <c r="E273" s="242" t="s">
        <v>1</v>
      </c>
      <c r="F273" s="243" t="s">
        <v>227</v>
      </c>
      <c r="G273" s="241"/>
      <c r="H273" s="244">
        <v>3.6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225</v>
      </c>
      <c r="AU273" s="250" t="s">
        <v>89</v>
      </c>
      <c r="AV273" s="14" t="s">
        <v>141</v>
      </c>
      <c r="AW273" s="14" t="s">
        <v>34</v>
      </c>
      <c r="AX273" s="14" t="s">
        <v>87</v>
      </c>
      <c r="AY273" s="250" t="s">
        <v>142</v>
      </c>
    </row>
    <row r="274" spans="1:65" s="2" customFormat="1" ht="16.5" customHeight="1">
      <c r="A274" s="34"/>
      <c r="B274" s="35"/>
      <c r="C274" s="200" t="s">
        <v>562</v>
      </c>
      <c r="D274" s="200" t="s">
        <v>143</v>
      </c>
      <c r="E274" s="201" t="s">
        <v>399</v>
      </c>
      <c r="F274" s="202" t="s">
        <v>400</v>
      </c>
      <c r="G274" s="203" t="s">
        <v>334</v>
      </c>
      <c r="H274" s="204">
        <v>2</v>
      </c>
      <c r="I274" s="205"/>
      <c r="J274" s="206">
        <f>ROUND(I274*H274,2)</f>
        <v>0</v>
      </c>
      <c r="K274" s="202" t="s">
        <v>194</v>
      </c>
      <c r="L274" s="39"/>
      <c r="M274" s="207" t="s">
        <v>1</v>
      </c>
      <c r="N274" s="208" t="s">
        <v>45</v>
      </c>
      <c r="O274" s="71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1" t="s">
        <v>141</v>
      </c>
      <c r="AT274" s="211" t="s">
        <v>143</v>
      </c>
      <c r="AU274" s="211" t="s">
        <v>89</v>
      </c>
      <c r="AY274" s="17" t="s">
        <v>142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7" t="s">
        <v>87</v>
      </c>
      <c r="BK274" s="212">
        <f>ROUND(I274*H274,2)</f>
        <v>0</v>
      </c>
      <c r="BL274" s="17" t="s">
        <v>141</v>
      </c>
      <c r="BM274" s="211" t="s">
        <v>563</v>
      </c>
    </row>
    <row r="275" spans="2:51" s="13" customFormat="1" ht="11.25">
      <c r="B275" s="229"/>
      <c r="C275" s="230"/>
      <c r="D275" s="213" t="s">
        <v>225</v>
      </c>
      <c r="E275" s="231" t="s">
        <v>1</v>
      </c>
      <c r="F275" s="232" t="s">
        <v>564</v>
      </c>
      <c r="G275" s="230"/>
      <c r="H275" s="233">
        <v>2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225</v>
      </c>
      <c r="AU275" s="239" t="s">
        <v>89</v>
      </c>
      <c r="AV275" s="13" t="s">
        <v>89</v>
      </c>
      <c r="AW275" s="13" t="s">
        <v>34</v>
      </c>
      <c r="AX275" s="13" t="s">
        <v>80</v>
      </c>
      <c r="AY275" s="239" t="s">
        <v>142</v>
      </c>
    </row>
    <row r="276" spans="2:51" s="14" customFormat="1" ht="11.25">
      <c r="B276" s="240"/>
      <c r="C276" s="241"/>
      <c r="D276" s="213" t="s">
        <v>225</v>
      </c>
      <c r="E276" s="242" t="s">
        <v>1</v>
      </c>
      <c r="F276" s="243" t="s">
        <v>227</v>
      </c>
      <c r="G276" s="241"/>
      <c r="H276" s="244">
        <v>2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225</v>
      </c>
      <c r="AU276" s="250" t="s">
        <v>89</v>
      </c>
      <c r="AV276" s="14" t="s">
        <v>141</v>
      </c>
      <c r="AW276" s="14" t="s">
        <v>34</v>
      </c>
      <c r="AX276" s="14" t="s">
        <v>87</v>
      </c>
      <c r="AY276" s="250" t="s">
        <v>142</v>
      </c>
    </row>
    <row r="277" spans="1:65" s="2" customFormat="1" ht="16.5" customHeight="1">
      <c r="A277" s="34"/>
      <c r="B277" s="35"/>
      <c r="C277" s="200" t="s">
        <v>565</v>
      </c>
      <c r="D277" s="200" t="s">
        <v>143</v>
      </c>
      <c r="E277" s="201" t="s">
        <v>566</v>
      </c>
      <c r="F277" s="202" t="s">
        <v>567</v>
      </c>
      <c r="G277" s="203" t="s">
        <v>334</v>
      </c>
      <c r="H277" s="204">
        <v>2</v>
      </c>
      <c r="I277" s="205"/>
      <c r="J277" s="206">
        <f>ROUND(I277*H277,2)</f>
        <v>0</v>
      </c>
      <c r="K277" s="202" t="s">
        <v>194</v>
      </c>
      <c r="L277" s="39"/>
      <c r="M277" s="207" t="s">
        <v>1</v>
      </c>
      <c r="N277" s="208" t="s">
        <v>45</v>
      </c>
      <c r="O277" s="71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1" t="s">
        <v>141</v>
      </c>
      <c r="AT277" s="211" t="s">
        <v>143</v>
      </c>
      <c r="AU277" s="211" t="s">
        <v>89</v>
      </c>
      <c r="AY277" s="17" t="s">
        <v>142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87</v>
      </c>
      <c r="BK277" s="212">
        <f>ROUND(I277*H277,2)</f>
        <v>0</v>
      </c>
      <c r="BL277" s="17" t="s">
        <v>141</v>
      </c>
      <c r="BM277" s="211" t="s">
        <v>568</v>
      </c>
    </row>
    <row r="278" spans="2:51" s="13" customFormat="1" ht="11.25">
      <c r="B278" s="229"/>
      <c r="C278" s="230"/>
      <c r="D278" s="213" t="s">
        <v>225</v>
      </c>
      <c r="E278" s="231" t="s">
        <v>1</v>
      </c>
      <c r="F278" s="232" t="s">
        <v>569</v>
      </c>
      <c r="G278" s="230"/>
      <c r="H278" s="233">
        <v>2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225</v>
      </c>
      <c r="AU278" s="239" t="s">
        <v>89</v>
      </c>
      <c r="AV278" s="13" t="s">
        <v>89</v>
      </c>
      <c r="AW278" s="13" t="s">
        <v>34</v>
      </c>
      <c r="AX278" s="13" t="s">
        <v>80</v>
      </c>
      <c r="AY278" s="239" t="s">
        <v>142</v>
      </c>
    </row>
    <row r="279" spans="2:51" s="14" customFormat="1" ht="11.25">
      <c r="B279" s="240"/>
      <c r="C279" s="241"/>
      <c r="D279" s="213" t="s">
        <v>225</v>
      </c>
      <c r="E279" s="242" t="s">
        <v>1</v>
      </c>
      <c r="F279" s="243" t="s">
        <v>227</v>
      </c>
      <c r="G279" s="241"/>
      <c r="H279" s="244">
        <v>2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225</v>
      </c>
      <c r="AU279" s="250" t="s">
        <v>89</v>
      </c>
      <c r="AV279" s="14" t="s">
        <v>141</v>
      </c>
      <c r="AW279" s="14" t="s">
        <v>34</v>
      </c>
      <c r="AX279" s="14" t="s">
        <v>87</v>
      </c>
      <c r="AY279" s="250" t="s">
        <v>142</v>
      </c>
    </row>
    <row r="280" spans="2:63" s="11" customFormat="1" ht="22.9" customHeight="1">
      <c r="B280" s="186"/>
      <c r="C280" s="187"/>
      <c r="D280" s="188" t="s">
        <v>79</v>
      </c>
      <c r="E280" s="227" t="s">
        <v>403</v>
      </c>
      <c r="F280" s="227" t="s">
        <v>404</v>
      </c>
      <c r="G280" s="187"/>
      <c r="H280" s="187"/>
      <c r="I280" s="190"/>
      <c r="J280" s="228">
        <f>BK280</f>
        <v>0</v>
      </c>
      <c r="K280" s="187"/>
      <c r="L280" s="192"/>
      <c r="M280" s="193"/>
      <c r="N280" s="194"/>
      <c r="O280" s="194"/>
      <c r="P280" s="195">
        <f>SUM(P281:P315)</f>
        <v>0</v>
      </c>
      <c r="Q280" s="194"/>
      <c r="R280" s="195">
        <f>SUM(R281:R315)</f>
        <v>0</v>
      </c>
      <c r="S280" s="194"/>
      <c r="T280" s="196">
        <f>SUM(T281:T315)</f>
        <v>0</v>
      </c>
      <c r="AR280" s="197" t="s">
        <v>87</v>
      </c>
      <c r="AT280" s="198" t="s">
        <v>79</v>
      </c>
      <c r="AU280" s="198" t="s">
        <v>87</v>
      </c>
      <c r="AY280" s="197" t="s">
        <v>142</v>
      </c>
      <c r="BK280" s="199">
        <f>SUM(BK281:BK315)</f>
        <v>0</v>
      </c>
    </row>
    <row r="281" spans="1:65" s="2" customFormat="1" ht="16.5" customHeight="1">
      <c r="A281" s="34"/>
      <c r="B281" s="35"/>
      <c r="C281" s="200" t="s">
        <v>570</v>
      </c>
      <c r="D281" s="200" t="s">
        <v>143</v>
      </c>
      <c r="E281" s="201" t="s">
        <v>571</v>
      </c>
      <c r="F281" s="202" t="s">
        <v>572</v>
      </c>
      <c r="G281" s="203" t="s">
        <v>408</v>
      </c>
      <c r="H281" s="204">
        <v>3.546</v>
      </c>
      <c r="I281" s="205"/>
      <c r="J281" s="206">
        <f>ROUND(I281*H281,2)</f>
        <v>0</v>
      </c>
      <c r="K281" s="202" t="s">
        <v>147</v>
      </c>
      <c r="L281" s="39"/>
      <c r="M281" s="207" t="s">
        <v>1</v>
      </c>
      <c r="N281" s="208" t="s">
        <v>45</v>
      </c>
      <c r="O281" s="71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141</v>
      </c>
      <c r="AT281" s="211" t="s">
        <v>143</v>
      </c>
      <c r="AU281" s="211" t="s">
        <v>89</v>
      </c>
      <c r="AY281" s="17" t="s">
        <v>142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87</v>
      </c>
      <c r="BK281" s="212">
        <f>ROUND(I281*H281,2)</f>
        <v>0</v>
      </c>
      <c r="BL281" s="17" t="s">
        <v>141</v>
      </c>
      <c r="BM281" s="211" t="s">
        <v>573</v>
      </c>
    </row>
    <row r="282" spans="2:51" s="13" customFormat="1" ht="11.25">
      <c r="B282" s="229"/>
      <c r="C282" s="230"/>
      <c r="D282" s="213" t="s">
        <v>225</v>
      </c>
      <c r="E282" s="231" t="s">
        <v>1</v>
      </c>
      <c r="F282" s="232" t="s">
        <v>574</v>
      </c>
      <c r="G282" s="230"/>
      <c r="H282" s="233">
        <v>3.546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225</v>
      </c>
      <c r="AU282" s="239" t="s">
        <v>89</v>
      </c>
      <c r="AV282" s="13" t="s">
        <v>89</v>
      </c>
      <c r="AW282" s="13" t="s">
        <v>34</v>
      </c>
      <c r="AX282" s="13" t="s">
        <v>80</v>
      </c>
      <c r="AY282" s="239" t="s">
        <v>142</v>
      </c>
    </row>
    <row r="283" spans="2:51" s="14" customFormat="1" ht="11.25">
      <c r="B283" s="240"/>
      <c r="C283" s="241"/>
      <c r="D283" s="213" t="s">
        <v>225</v>
      </c>
      <c r="E283" s="242" t="s">
        <v>1</v>
      </c>
      <c r="F283" s="243" t="s">
        <v>227</v>
      </c>
      <c r="G283" s="241"/>
      <c r="H283" s="244">
        <v>3.546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225</v>
      </c>
      <c r="AU283" s="250" t="s">
        <v>89</v>
      </c>
      <c r="AV283" s="14" t="s">
        <v>141</v>
      </c>
      <c r="AW283" s="14" t="s">
        <v>34</v>
      </c>
      <c r="AX283" s="14" t="s">
        <v>87</v>
      </c>
      <c r="AY283" s="250" t="s">
        <v>142</v>
      </c>
    </row>
    <row r="284" spans="1:65" s="2" customFormat="1" ht="21.75" customHeight="1">
      <c r="A284" s="34"/>
      <c r="B284" s="35"/>
      <c r="C284" s="200" t="s">
        <v>575</v>
      </c>
      <c r="D284" s="200" t="s">
        <v>143</v>
      </c>
      <c r="E284" s="201" t="s">
        <v>576</v>
      </c>
      <c r="F284" s="202" t="s">
        <v>577</v>
      </c>
      <c r="G284" s="203" t="s">
        <v>408</v>
      </c>
      <c r="H284" s="204">
        <v>49.644</v>
      </c>
      <c r="I284" s="205"/>
      <c r="J284" s="206">
        <f>ROUND(I284*H284,2)</f>
        <v>0</v>
      </c>
      <c r="K284" s="202" t="s">
        <v>147</v>
      </c>
      <c r="L284" s="39"/>
      <c r="M284" s="207" t="s">
        <v>1</v>
      </c>
      <c r="N284" s="208" t="s">
        <v>45</v>
      </c>
      <c r="O284" s="71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1" t="s">
        <v>141</v>
      </c>
      <c r="AT284" s="211" t="s">
        <v>143</v>
      </c>
      <c r="AU284" s="211" t="s">
        <v>89</v>
      </c>
      <c r="AY284" s="17" t="s">
        <v>142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7" t="s">
        <v>87</v>
      </c>
      <c r="BK284" s="212">
        <f>ROUND(I284*H284,2)</f>
        <v>0</v>
      </c>
      <c r="BL284" s="17" t="s">
        <v>141</v>
      </c>
      <c r="BM284" s="211" t="s">
        <v>578</v>
      </c>
    </row>
    <row r="285" spans="2:51" s="15" customFormat="1" ht="11.25">
      <c r="B285" s="261"/>
      <c r="C285" s="262"/>
      <c r="D285" s="213" t="s">
        <v>225</v>
      </c>
      <c r="E285" s="263" t="s">
        <v>1</v>
      </c>
      <c r="F285" s="264" t="s">
        <v>415</v>
      </c>
      <c r="G285" s="262"/>
      <c r="H285" s="263" t="s">
        <v>1</v>
      </c>
      <c r="I285" s="265"/>
      <c r="J285" s="262"/>
      <c r="K285" s="262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225</v>
      </c>
      <c r="AU285" s="270" t="s">
        <v>89</v>
      </c>
      <c r="AV285" s="15" t="s">
        <v>87</v>
      </c>
      <c r="AW285" s="15" t="s">
        <v>34</v>
      </c>
      <c r="AX285" s="15" t="s">
        <v>80</v>
      </c>
      <c r="AY285" s="270" t="s">
        <v>142</v>
      </c>
    </row>
    <row r="286" spans="2:51" s="13" customFormat="1" ht="11.25">
      <c r="B286" s="229"/>
      <c r="C286" s="230"/>
      <c r="D286" s="213" t="s">
        <v>225</v>
      </c>
      <c r="E286" s="231" t="s">
        <v>1</v>
      </c>
      <c r="F286" s="232" t="s">
        <v>579</v>
      </c>
      <c r="G286" s="230"/>
      <c r="H286" s="233">
        <v>49.644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225</v>
      </c>
      <c r="AU286" s="239" t="s">
        <v>89</v>
      </c>
      <c r="AV286" s="13" t="s">
        <v>89</v>
      </c>
      <c r="AW286" s="13" t="s">
        <v>34</v>
      </c>
      <c r="AX286" s="13" t="s">
        <v>80</v>
      </c>
      <c r="AY286" s="239" t="s">
        <v>142</v>
      </c>
    </row>
    <row r="287" spans="2:51" s="14" customFormat="1" ht="11.25">
      <c r="B287" s="240"/>
      <c r="C287" s="241"/>
      <c r="D287" s="213" t="s">
        <v>225</v>
      </c>
      <c r="E287" s="242" t="s">
        <v>1</v>
      </c>
      <c r="F287" s="243" t="s">
        <v>227</v>
      </c>
      <c r="G287" s="241"/>
      <c r="H287" s="244">
        <v>49.644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225</v>
      </c>
      <c r="AU287" s="250" t="s">
        <v>89</v>
      </c>
      <c r="AV287" s="14" t="s">
        <v>141</v>
      </c>
      <c r="AW287" s="14" t="s">
        <v>34</v>
      </c>
      <c r="AX287" s="14" t="s">
        <v>87</v>
      </c>
      <c r="AY287" s="250" t="s">
        <v>142</v>
      </c>
    </row>
    <row r="288" spans="1:65" s="2" customFormat="1" ht="16.5" customHeight="1">
      <c r="A288" s="34"/>
      <c r="B288" s="35"/>
      <c r="C288" s="200" t="s">
        <v>580</v>
      </c>
      <c r="D288" s="200" t="s">
        <v>143</v>
      </c>
      <c r="E288" s="201" t="s">
        <v>406</v>
      </c>
      <c r="F288" s="202" t="s">
        <v>407</v>
      </c>
      <c r="G288" s="203" t="s">
        <v>408</v>
      </c>
      <c r="H288" s="204">
        <v>22.313</v>
      </c>
      <c r="I288" s="205"/>
      <c r="J288" s="206">
        <f>ROUND(I288*H288,2)</f>
        <v>0</v>
      </c>
      <c r="K288" s="202" t="s">
        <v>147</v>
      </c>
      <c r="L288" s="39"/>
      <c r="M288" s="207" t="s">
        <v>1</v>
      </c>
      <c r="N288" s="208" t="s">
        <v>45</v>
      </c>
      <c r="O288" s="71"/>
      <c r="P288" s="209">
        <f>O288*H288</f>
        <v>0</v>
      </c>
      <c r="Q288" s="209">
        <v>0</v>
      </c>
      <c r="R288" s="209">
        <f>Q288*H288</f>
        <v>0</v>
      </c>
      <c r="S288" s="209">
        <v>0</v>
      </c>
      <c r="T288" s="21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1" t="s">
        <v>141</v>
      </c>
      <c r="AT288" s="211" t="s">
        <v>143</v>
      </c>
      <c r="AU288" s="211" t="s">
        <v>89</v>
      </c>
      <c r="AY288" s="17" t="s">
        <v>142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7" t="s">
        <v>87</v>
      </c>
      <c r="BK288" s="212">
        <f>ROUND(I288*H288,2)</f>
        <v>0</v>
      </c>
      <c r="BL288" s="17" t="s">
        <v>141</v>
      </c>
      <c r="BM288" s="211" t="s">
        <v>581</v>
      </c>
    </row>
    <row r="289" spans="2:51" s="13" customFormat="1" ht="11.25">
      <c r="B289" s="229"/>
      <c r="C289" s="230"/>
      <c r="D289" s="213" t="s">
        <v>225</v>
      </c>
      <c r="E289" s="231" t="s">
        <v>1</v>
      </c>
      <c r="F289" s="232" t="s">
        <v>582</v>
      </c>
      <c r="G289" s="230"/>
      <c r="H289" s="233">
        <v>1.26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225</v>
      </c>
      <c r="AU289" s="239" t="s">
        <v>89</v>
      </c>
      <c r="AV289" s="13" t="s">
        <v>89</v>
      </c>
      <c r="AW289" s="13" t="s">
        <v>34</v>
      </c>
      <c r="AX289" s="13" t="s">
        <v>80</v>
      </c>
      <c r="AY289" s="239" t="s">
        <v>142</v>
      </c>
    </row>
    <row r="290" spans="2:51" s="13" customFormat="1" ht="11.25">
      <c r="B290" s="229"/>
      <c r="C290" s="230"/>
      <c r="D290" s="213" t="s">
        <v>225</v>
      </c>
      <c r="E290" s="231" t="s">
        <v>1</v>
      </c>
      <c r="F290" s="232" t="s">
        <v>583</v>
      </c>
      <c r="G290" s="230"/>
      <c r="H290" s="233">
        <v>6.765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225</v>
      </c>
      <c r="AU290" s="239" t="s">
        <v>89</v>
      </c>
      <c r="AV290" s="13" t="s">
        <v>89</v>
      </c>
      <c r="AW290" s="13" t="s">
        <v>34</v>
      </c>
      <c r="AX290" s="13" t="s">
        <v>80</v>
      </c>
      <c r="AY290" s="239" t="s">
        <v>142</v>
      </c>
    </row>
    <row r="291" spans="2:51" s="13" customFormat="1" ht="11.25">
      <c r="B291" s="229"/>
      <c r="C291" s="230"/>
      <c r="D291" s="213" t="s">
        <v>225</v>
      </c>
      <c r="E291" s="231" t="s">
        <v>1</v>
      </c>
      <c r="F291" s="232" t="s">
        <v>584</v>
      </c>
      <c r="G291" s="230"/>
      <c r="H291" s="233">
        <v>0.6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225</v>
      </c>
      <c r="AU291" s="239" t="s">
        <v>89</v>
      </c>
      <c r="AV291" s="13" t="s">
        <v>89</v>
      </c>
      <c r="AW291" s="13" t="s">
        <v>34</v>
      </c>
      <c r="AX291" s="13" t="s">
        <v>80</v>
      </c>
      <c r="AY291" s="239" t="s">
        <v>142</v>
      </c>
    </row>
    <row r="292" spans="2:51" s="13" customFormat="1" ht="11.25">
      <c r="B292" s="229"/>
      <c r="C292" s="230"/>
      <c r="D292" s="213" t="s">
        <v>225</v>
      </c>
      <c r="E292" s="231" t="s">
        <v>1</v>
      </c>
      <c r="F292" s="232" t="s">
        <v>585</v>
      </c>
      <c r="G292" s="230"/>
      <c r="H292" s="233">
        <v>1.96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225</v>
      </c>
      <c r="AU292" s="239" t="s">
        <v>89</v>
      </c>
      <c r="AV292" s="13" t="s">
        <v>89</v>
      </c>
      <c r="AW292" s="13" t="s">
        <v>34</v>
      </c>
      <c r="AX292" s="13" t="s">
        <v>80</v>
      </c>
      <c r="AY292" s="239" t="s">
        <v>142</v>
      </c>
    </row>
    <row r="293" spans="2:51" s="13" customFormat="1" ht="11.25">
      <c r="B293" s="229"/>
      <c r="C293" s="230"/>
      <c r="D293" s="213" t="s">
        <v>225</v>
      </c>
      <c r="E293" s="231" t="s">
        <v>1</v>
      </c>
      <c r="F293" s="232" t="s">
        <v>586</v>
      </c>
      <c r="G293" s="230"/>
      <c r="H293" s="233">
        <v>7.04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225</v>
      </c>
      <c r="AU293" s="239" t="s">
        <v>89</v>
      </c>
      <c r="AV293" s="13" t="s">
        <v>89</v>
      </c>
      <c r="AW293" s="13" t="s">
        <v>34</v>
      </c>
      <c r="AX293" s="13" t="s">
        <v>80</v>
      </c>
      <c r="AY293" s="239" t="s">
        <v>142</v>
      </c>
    </row>
    <row r="294" spans="2:51" s="13" customFormat="1" ht="11.25">
      <c r="B294" s="229"/>
      <c r="C294" s="230"/>
      <c r="D294" s="213" t="s">
        <v>225</v>
      </c>
      <c r="E294" s="231" t="s">
        <v>1</v>
      </c>
      <c r="F294" s="232" t="s">
        <v>587</v>
      </c>
      <c r="G294" s="230"/>
      <c r="H294" s="233">
        <v>4.688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225</v>
      </c>
      <c r="AU294" s="239" t="s">
        <v>89</v>
      </c>
      <c r="AV294" s="13" t="s">
        <v>89</v>
      </c>
      <c r="AW294" s="13" t="s">
        <v>34</v>
      </c>
      <c r="AX294" s="13" t="s">
        <v>80</v>
      </c>
      <c r="AY294" s="239" t="s">
        <v>142</v>
      </c>
    </row>
    <row r="295" spans="2:51" s="14" customFormat="1" ht="11.25">
      <c r="B295" s="240"/>
      <c r="C295" s="241"/>
      <c r="D295" s="213" t="s">
        <v>225</v>
      </c>
      <c r="E295" s="242" t="s">
        <v>1</v>
      </c>
      <c r="F295" s="243" t="s">
        <v>227</v>
      </c>
      <c r="G295" s="241"/>
      <c r="H295" s="244">
        <v>22.313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225</v>
      </c>
      <c r="AU295" s="250" t="s">
        <v>89</v>
      </c>
      <c r="AV295" s="14" t="s">
        <v>141</v>
      </c>
      <c r="AW295" s="14" t="s">
        <v>34</v>
      </c>
      <c r="AX295" s="14" t="s">
        <v>87</v>
      </c>
      <c r="AY295" s="250" t="s">
        <v>142</v>
      </c>
    </row>
    <row r="296" spans="1:65" s="2" customFormat="1" ht="21.75" customHeight="1">
      <c r="A296" s="34"/>
      <c r="B296" s="35"/>
      <c r="C296" s="200" t="s">
        <v>588</v>
      </c>
      <c r="D296" s="200" t="s">
        <v>143</v>
      </c>
      <c r="E296" s="201" t="s">
        <v>412</v>
      </c>
      <c r="F296" s="202" t="s">
        <v>413</v>
      </c>
      <c r="G296" s="203" t="s">
        <v>408</v>
      </c>
      <c r="H296" s="204">
        <v>312.382</v>
      </c>
      <c r="I296" s="205"/>
      <c r="J296" s="206">
        <f>ROUND(I296*H296,2)</f>
        <v>0</v>
      </c>
      <c r="K296" s="202" t="s">
        <v>147</v>
      </c>
      <c r="L296" s="39"/>
      <c r="M296" s="207" t="s">
        <v>1</v>
      </c>
      <c r="N296" s="208" t="s">
        <v>45</v>
      </c>
      <c r="O296" s="71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1" t="s">
        <v>141</v>
      </c>
      <c r="AT296" s="211" t="s">
        <v>143</v>
      </c>
      <c r="AU296" s="211" t="s">
        <v>89</v>
      </c>
      <c r="AY296" s="17" t="s">
        <v>142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7" t="s">
        <v>87</v>
      </c>
      <c r="BK296" s="212">
        <f>ROUND(I296*H296,2)</f>
        <v>0</v>
      </c>
      <c r="BL296" s="17" t="s">
        <v>141</v>
      </c>
      <c r="BM296" s="211" t="s">
        <v>589</v>
      </c>
    </row>
    <row r="297" spans="2:51" s="15" customFormat="1" ht="11.25">
      <c r="B297" s="261"/>
      <c r="C297" s="262"/>
      <c r="D297" s="213" t="s">
        <v>225</v>
      </c>
      <c r="E297" s="263" t="s">
        <v>1</v>
      </c>
      <c r="F297" s="264" t="s">
        <v>415</v>
      </c>
      <c r="G297" s="262"/>
      <c r="H297" s="263" t="s">
        <v>1</v>
      </c>
      <c r="I297" s="265"/>
      <c r="J297" s="262"/>
      <c r="K297" s="262"/>
      <c r="L297" s="266"/>
      <c r="M297" s="267"/>
      <c r="N297" s="268"/>
      <c r="O297" s="268"/>
      <c r="P297" s="268"/>
      <c r="Q297" s="268"/>
      <c r="R297" s="268"/>
      <c r="S297" s="268"/>
      <c r="T297" s="269"/>
      <c r="AT297" s="270" t="s">
        <v>225</v>
      </c>
      <c r="AU297" s="270" t="s">
        <v>89</v>
      </c>
      <c r="AV297" s="15" t="s">
        <v>87</v>
      </c>
      <c r="AW297" s="15" t="s">
        <v>34</v>
      </c>
      <c r="AX297" s="15" t="s">
        <v>80</v>
      </c>
      <c r="AY297" s="270" t="s">
        <v>142</v>
      </c>
    </row>
    <row r="298" spans="2:51" s="13" customFormat="1" ht="11.25">
      <c r="B298" s="229"/>
      <c r="C298" s="230"/>
      <c r="D298" s="213" t="s">
        <v>225</v>
      </c>
      <c r="E298" s="231" t="s">
        <v>1</v>
      </c>
      <c r="F298" s="232" t="s">
        <v>590</v>
      </c>
      <c r="G298" s="230"/>
      <c r="H298" s="233">
        <v>17.64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225</v>
      </c>
      <c r="AU298" s="239" t="s">
        <v>89</v>
      </c>
      <c r="AV298" s="13" t="s">
        <v>89</v>
      </c>
      <c r="AW298" s="13" t="s">
        <v>34</v>
      </c>
      <c r="AX298" s="13" t="s">
        <v>80</v>
      </c>
      <c r="AY298" s="239" t="s">
        <v>142</v>
      </c>
    </row>
    <row r="299" spans="2:51" s="13" customFormat="1" ht="11.25">
      <c r="B299" s="229"/>
      <c r="C299" s="230"/>
      <c r="D299" s="213" t="s">
        <v>225</v>
      </c>
      <c r="E299" s="231" t="s">
        <v>1</v>
      </c>
      <c r="F299" s="232" t="s">
        <v>591</v>
      </c>
      <c r="G299" s="230"/>
      <c r="H299" s="233">
        <v>94.71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225</v>
      </c>
      <c r="AU299" s="239" t="s">
        <v>89</v>
      </c>
      <c r="AV299" s="13" t="s">
        <v>89</v>
      </c>
      <c r="AW299" s="13" t="s">
        <v>34</v>
      </c>
      <c r="AX299" s="13" t="s">
        <v>80</v>
      </c>
      <c r="AY299" s="239" t="s">
        <v>142</v>
      </c>
    </row>
    <row r="300" spans="2:51" s="13" customFormat="1" ht="11.25">
      <c r="B300" s="229"/>
      <c r="C300" s="230"/>
      <c r="D300" s="213" t="s">
        <v>225</v>
      </c>
      <c r="E300" s="231" t="s">
        <v>1</v>
      </c>
      <c r="F300" s="232" t="s">
        <v>592</v>
      </c>
      <c r="G300" s="230"/>
      <c r="H300" s="233">
        <v>8.4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225</v>
      </c>
      <c r="AU300" s="239" t="s">
        <v>89</v>
      </c>
      <c r="AV300" s="13" t="s">
        <v>89</v>
      </c>
      <c r="AW300" s="13" t="s">
        <v>34</v>
      </c>
      <c r="AX300" s="13" t="s">
        <v>80</v>
      </c>
      <c r="AY300" s="239" t="s">
        <v>142</v>
      </c>
    </row>
    <row r="301" spans="2:51" s="13" customFormat="1" ht="11.25">
      <c r="B301" s="229"/>
      <c r="C301" s="230"/>
      <c r="D301" s="213" t="s">
        <v>225</v>
      </c>
      <c r="E301" s="231" t="s">
        <v>1</v>
      </c>
      <c r="F301" s="232" t="s">
        <v>593</v>
      </c>
      <c r="G301" s="230"/>
      <c r="H301" s="233">
        <v>27.44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225</v>
      </c>
      <c r="AU301" s="239" t="s">
        <v>89</v>
      </c>
      <c r="AV301" s="13" t="s">
        <v>89</v>
      </c>
      <c r="AW301" s="13" t="s">
        <v>34</v>
      </c>
      <c r="AX301" s="13" t="s">
        <v>80</v>
      </c>
      <c r="AY301" s="239" t="s">
        <v>142</v>
      </c>
    </row>
    <row r="302" spans="2:51" s="13" customFormat="1" ht="22.5">
      <c r="B302" s="229"/>
      <c r="C302" s="230"/>
      <c r="D302" s="213" t="s">
        <v>225</v>
      </c>
      <c r="E302" s="231" t="s">
        <v>1</v>
      </c>
      <c r="F302" s="232" t="s">
        <v>594</v>
      </c>
      <c r="G302" s="230"/>
      <c r="H302" s="233">
        <v>98.56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225</v>
      </c>
      <c r="AU302" s="239" t="s">
        <v>89</v>
      </c>
      <c r="AV302" s="13" t="s">
        <v>89</v>
      </c>
      <c r="AW302" s="13" t="s">
        <v>34</v>
      </c>
      <c r="AX302" s="13" t="s">
        <v>80</v>
      </c>
      <c r="AY302" s="239" t="s">
        <v>142</v>
      </c>
    </row>
    <row r="303" spans="2:51" s="13" customFormat="1" ht="11.25">
      <c r="B303" s="229"/>
      <c r="C303" s="230"/>
      <c r="D303" s="213" t="s">
        <v>225</v>
      </c>
      <c r="E303" s="231" t="s">
        <v>1</v>
      </c>
      <c r="F303" s="232" t="s">
        <v>595</v>
      </c>
      <c r="G303" s="230"/>
      <c r="H303" s="233">
        <v>65.632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225</v>
      </c>
      <c r="AU303" s="239" t="s">
        <v>89</v>
      </c>
      <c r="AV303" s="13" t="s">
        <v>89</v>
      </c>
      <c r="AW303" s="13" t="s">
        <v>34</v>
      </c>
      <c r="AX303" s="13" t="s">
        <v>80</v>
      </c>
      <c r="AY303" s="239" t="s">
        <v>142</v>
      </c>
    </row>
    <row r="304" spans="2:51" s="14" customFormat="1" ht="11.25">
      <c r="B304" s="240"/>
      <c r="C304" s="241"/>
      <c r="D304" s="213" t="s">
        <v>225</v>
      </c>
      <c r="E304" s="242" t="s">
        <v>1</v>
      </c>
      <c r="F304" s="243" t="s">
        <v>227</v>
      </c>
      <c r="G304" s="241"/>
      <c r="H304" s="244">
        <v>312.382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225</v>
      </c>
      <c r="AU304" s="250" t="s">
        <v>89</v>
      </c>
      <c r="AV304" s="14" t="s">
        <v>141</v>
      </c>
      <c r="AW304" s="14" t="s">
        <v>34</v>
      </c>
      <c r="AX304" s="14" t="s">
        <v>87</v>
      </c>
      <c r="AY304" s="250" t="s">
        <v>142</v>
      </c>
    </row>
    <row r="305" spans="1:65" s="2" customFormat="1" ht="21.75" customHeight="1">
      <c r="A305" s="34"/>
      <c r="B305" s="35"/>
      <c r="C305" s="200" t="s">
        <v>596</v>
      </c>
      <c r="D305" s="200" t="s">
        <v>143</v>
      </c>
      <c r="E305" s="201" t="s">
        <v>418</v>
      </c>
      <c r="F305" s="202" t="s">
        <v>419</v>
      </c>
      <c r="G305" s="203" t="s">
        <v>408</v>
      </c>
      <c r="H305" s="204">
        <v>20.353</v>
      </c>
      <c r="I305" s="205"/>
      <c r="J305" s="206">
        <f>ROUND(I305*H305,2)</f>
        <v>0</v>
      </c>
      <c r="K305" s="202" t="s">
        <v>147</v>
      </c>
      <c r="L305" s="39"/>
      <c r="M305" s="207" t="s">
        <v>1</v>
      </c>
      <c r="N305" s="208" t="s">
        <v>45</v>
      </c>
      <c r="O305" s="71"/>
      <c r="P305" s="209">
        <f>O305*H305</f>
        <v>0</v>
      </c>
      <c r="Q305" s="209">
        <v>0</v>
      </c>
      <c r="R305" s="209">
        <f>Q305*H305</f>
        <v>0</v>
      </c>
      <c r="S305" s="209">
        <v>0</v>
      </c>
      <c r="T305" s="210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1" t="s">
        <v>141</v>
      </c>
      <c r="AT305" s="211" t="s">
        <v>143</v>
      </c>
      <c r="AU305" s="211" t="s">
        <v>89</v>
      </c>
      <c r="AY305" s="17" t="s">
        <v>142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7" t="s">
        <v>87</v>
      </c>
      <c r="BK305" s="212">
        <f>ROUND(I305*H305,2)</f>
        <v>0</v>
      </c>
      <c r="BL305" s="17" t="s">
        <v>141</v>
      </c>
      <c r="BM305" s="211" t="s">
        <v>597</v>
      </c>
    </row>
    <row r="306" spans="2:51" s="13" customFormat="1" ht="11.25">
      <c r="B306" s="229"/>
      <c r="C306" s="230"/>
      <c r="D306" s="213" t="s">
        <v>225</v>
      </c>
      <c r="E306" s="231" t="s">
        <v>1</v>
      </c>
      <c r="F306" s="232" t="s">
        <v>598</v>
      </c>
      <c r="G306" s="230"/>
      <c r="H306" s="233">
        <v>1.26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225</v>
      </c>
      <c r="AU306" s="239" t="s">
        <v>89</v>
      </c>
      <c r="AV306" s="13" t="s">
        <v>89</v>
      </c>
      <c r="AW306" s="13" t="s">
        <v>34</v>
      </c>
      <c r="AX306" s="13" t="s">
        <v>80</v>
      </c>
      <c r="AY306" s="239" t="s">
        <v>142</v>
      </c>
    </row>
    <row r="307" spans="2:51" s="13" customFormat="1" ht="11.25">
      <c r="B307" s="229"/>
      <c r="C307" s="230"/>
      <c r="D307" s="213" t="s">
        <v>225</v>
      </c>
      <c r="E307" s="231" t="s">
        <v>1</v>
      </c>
      <c r="F307" s="232" t="s">
        <v>599</v>
      </c>
      <c r="G307" s="230"/>
      <c r="H307" s="233">
        <v>6.765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225</v>
      </c>
      <c r="AU307" s="239" t="s">
        <v>89</v>
      </c>
      <c r="AV307" s="13" t="s">
        <v>89</v>
      </c>
      <c r="AW307" s="13" t="s">
        <v>34</v>
      </c>
      <c r="AX307" s="13" t="s">
        <v>80</v>
      </c>
      <c r="AY307" s="239" t="s">
        <v>142</v>
      </c>
    </row>
    <row r="308" spans="2:51" s="13" customFormat="1" ht="11.25">
      <c r="B308" s="229"/>
      <c r="C308" s="230"/>
      <c r="D308" s="213" t="s">
        <v>225</v>
      </c>
      <c r="E308" s="231" t="s">
        <v>1</v>
      </c>
      <c r="F308" s="232" t="s">
        <v>600</v>
      </c>
      <c r="G308" s="230"/>
      <c r="H308" s="233">
        <v>0.6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225</v>
      </c>
      <c r="AU308" s="239" t="s">
        <v>89</v>
      </c>
      <c r="AV308" s="13" t="s">
        <v>89</v>
      </c>
      <c r="AW308" s="13" t="s">
        <v>34</v>
      </c>
      <c r="AX308" s="13" t="s">
        <v>80</v>
      </c>
      <c r="AY308" s="239" t="s">
        <v>142</v>
      </c>
    </row>
    <row r="309" spans="2:51" s="13" customFormat="1" ht="11.25">
      <c r="B309" s="229"/>
      <c r="C309" s="230"/>
      <c r="D309" s="213" t="s">
        <v>225</v>
      </c>
      <c r="E309" s="231" t="s">
        <v>1</v>
      </c>
      <c r="F309" s="232" t="s">
        <v>601</v>
      </c>
      <c r="G309" s="230"/>
      <c r="H309" s="233">
        <v>7.04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225</v>
      </c>
      <c r="AU309" s="239" t="s">
        <v>89</v>
      </c>
      <c r="AV309" s="13" t="s">
        <v>89</v>
      </c>
      <c r="AW309" s="13" t="s">
        <v>34</v>
      </c>
      <c r="AX309" s="13" t="s">
        <v>80</v>
      </c>
      <c r="AY309" s="239" t="s">
        <v>142</v>
      </c>
    </row>
    <row r="310" spans="2:51" s="13" customFormat="1" ht="11.25">
      <c r="B310" s="229"/>
      <c r="C310" s="230"/>
      <c r="D310" s="213" t="s">
        <v>225</v>
      </c>
      <c r="E310" s="231" t="s">
        <v>1</v>
      </c>
      <c r="F310" s="232" t="s">
        <v>602</v>
      </c>
      <c r="G310" s="230"/>
      <c r="H310" s="233">
        <v>4.688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225</v>
      </c>
      <c r="AU310" s="239" t="s">
        <v>89</v>
      </c>
      <c r="AV310" s="13" t="s">
        <v>89</v>
      </c>
      <c r="AW310" s="13" t="s">
        <v>34</v>
      </c>
      <c r="AX310" s="13" t="s">
        <v>80</v>
      </c>
      <c r="AY310" s="239" t="s">
        <v>142</v>
      </c>
    </row>
    <row r="311" spans="2:51" s="14" customFormat="1" ht="11.25">
      <c r="B311" s="240"/>
      <c r="C311" s="241"/>
      <c r="D311" s="213" t="s">
        <v>225</v>
      </c>
      <c r="E311" s="242" t="s">
        <v>1</v>
      </c>
      <c r="F311" s="243" t="s">
        <v>227</v>
      </c>
      <c r="G311" s="241"/>
      <c r="H311" s="244">
        <v>20.352999999999998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225</v>
      </c>
      <c r="AU311" s="250" t="s">
        <v>89</v>
      </c>
      <c r="AV311" s="14" t="s">
        <v>141</v>
      </c>
      <c r="AW311" s="14" t="s">
        <v>34</v>
      </c>
      <c r="AX311" s="14" t="s">
        <v>87</v>
      </c>
      <c r="AY311" s="250" t="s">
        <v>142</v>
      </c>
    </row>
    <row r="312" spans="1:65" s="2" customFormat="1" ht="21.75" customHeight="1">
      <c r="A312" s="34"/>
      <c r="B312" s="35"/>
      <c r="C312" s="200" t="s">
        <v>603</v>
      </c>
      <c r="D312" s="200" t="s">
        <v>143</v>
      </c>
      <c r="E312" s="201" t="s">
        <v>604</v>
      </c>
      <c r="F312" s="202" t="s">
        <v>605</v>
      </c>
      <c r="G312" s="203" t="s">
        <v>408</v>
      </c>
      <c r="H312" s="204">
        <v>5.506</v>
      </c>
      <c r="I312" s="205"/>
      <c r="J312" s="206">
        <f>ROUND(I312*H312,2)</f>
        <v>0</v>
      </c>
      <c r="K312" s="202" t="s">
        <v>147</v>
      </c>
      <c r="L312" s="39"/>
      <c r="M312" s="207" t="s">
        <v>1</v>
      </c>
      <c r="N312" s="208" t="s">
        <v>45</v>
      </c>
      <c r="O312" s="71"/>
      <c r="P312" s="209">
        <f>O312*H312</f>
        <v>0</v>
      </c>
      <c r="Q312" s="209">
        <v>0</v>
      </c>
      <c r="R312" s="209">
        <f>Q312*H312</f>
        <v>0</v>
      </c>
      <c r="S312" s="209">
        <v>0</v>
      </c>
      <c r="T312" s="21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1" t="s">
        <v>141</v>
      </c>
      <c r="AT312" s="211" t="s">
        <v>143</v>
      </c>
      <c r="AU312" s="211" t="s">
        <v>89</v>
      </c>
      <c r="AY312" s="17" t="s">
        <v>142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7" t="s">
        <v>87</v>
      </c>
      <c r="BK312" s="212">
        <f>ROUND(I312*H312,2)</f>
        <v>0</v>
      </c>
      <c r="BL312" s="17" t="s">
        <v>141</v>
      </c>
      <c r="BM312" s="211" t="s">
        <v>606</v>
      </c>
    </row>
    <row r="313" spans="2:51" s="13" customFormat="1" ht="11.25">
      <c r="B313" s="229"/>
      <c r="C313" s="230"/>
      <c r="D313" s="213" t="s">
        <v>225</v>
      </c>
      <c r="E313" s="231" t="s">
        <v>1</v>
      </c>
      <c r="F313" s="232" t="s">
        <v>607</v>
      </c>
      <c r="G313" s="230"/>
      <c r="H313" s="233">
        <v>1.96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225</v>
      </c>
      <c r="AU313" s="239" t="s">
        <v>89</v>
      </c>
      <c r="AV313" s="13" t="s">
        <v>89</v>
      </c>
      <c r="AW313" s="13" t="s">
        <v>34</v>
      </c>
      <c r="AX313" s="13" t="s">
        <v>80</v>
      </c>
      <c r="AY313" s="239" t="s">
        <v>142</v>
      </c>
    </row>
    <row r="314" spans="2:51" s="13" customFormat="1" ht="11.25">
      <c r="B314" s="229"/>
      <c r="C314" s="230"/>
      <c r="D314" s="213" t="s">
        <v>225</v>
      </c>
      <c r="E314" s="231" t="s">
        <v>1</v>
      </c>
      <c r="F314" s="232" t="s">
        <v>608</v>
      </c>
      <c r="G314" s="230"/>
      <c r="H314" s="233">
        <v>3.546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225</v>
      </c>
      <c r="AU314" s="239" t="s">
        <v>89</v>
      </c>
      <c r="AV314" s="13" t="s">
        <v>89</v>
      </c>
      <c r="AW314" s="13" t="s">
        <v>34</v>
      </c>
      <c r="AX314" s="13" t="s">
        <v>80</v>
      </c>
      <c r="AY314" s="239" t="s">
        <v>142</v>
      </c>
    </row>
    <row r="315" spans="2:51" s="14" customFormat="1" ht="11.25">
      <c r="B315" s="240"/>
      <c r="C315" s="241"/>
      <c r="D315" s="213" t="s">
        <v>225</v>
      </c>
      <c r="E315" s="242" t="s">
        <v>1</v>
      </c>
      <c r="F315" s="243" t="s">
        <v>227</v>
      </c>
      <c r="G315" s="241"/>
      <c r="H315" s="244">
        <v>5.506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225</v>
      </c>
      <c r="AU315" s="250" t="s">
        <v>89</v>
      </c>
      <c r="AV315" s="14" t="s">
        <v>141</v>
      </c>
      <c r="AW315" s="14" t="s">
        <v>34</v>
      </c>
      <c r="AX315" s="14" t="s">
        <v>87</v>
      </c>
      <c r="AY315" s="250" t="s">
        <v>142</v>
      </c>
    </row>
    <row r="316" spans="2:63" s="11" customFormat="1" ht="22.9" customHeight="1">
      <c r="B316" s="186"/>
      <c r="C316" s="187"/>
      <c r="D316" s="188" t="s">
        <v>79</v>
      </c>
      <c r="E316" s="227" t="s">
        <v>422</v>
      </c>
      <c r="F316" s="227" t="s">
        <v>423</v>
      </c>
      <c r="G316" s="187"/>
      <c r="H316" s="187"/>
      <c r="I316" s="190"/>
      <c r="J316" s="228">
        <f>BK316</f>
        <v>0</v>
      </c>
      <c r="K316" s="187"/>
      <c r="L316" s="192"/>
      <c r="M316" s="193"/>
      <c r="N316" s="194"/>
      <c r="O316" s="194"/>
      <c r="P316" s="195">
        <f>P317</f>
        <v>0</v>
      </c>
      <c r="Q316" s="194"/>
      <c r="R316" s="195">
        <f>R317</f>
        <v>0</v>
      </c>
      <c r="S316" s="194"/>
      <c r="T316" s="196">
        <f>T317</f>
        <v>0</v>
      </c>
      <c r="AR316" s="197" t="s">
        <v>87</v>
      </c>
      <c r="AT316" s="198" t="s">
        <v>79</v>
      </c>
      <c r="AU316" s="198" t="s">
        <v>87</v>
      </c>
      <c r="AY316" s="197" t="s">
        <v>142</v>
      </c>
      <c r="BK316" s="199">
        <f>BK317</f>
        <v>0</v>
      </c>
    </row>
    <row r="317" spans="1:65" s="2" customFormat="1" ht="21.75" customHeight="1">
      <c r="A317" s="34"/>
      <c r="B317" s="35"/>
      <c r="C317" s="200" t="s">
        <v>609</v>
      </c>
      <c r="D317" s="200" t="s">
        <v>143</v>
      </c>
      <c r="E317" s="201" t="s">
        <v>425</v>
      </c>
      <c r="F317" s="202" t="s">
        <v>426</v>
      </c>
      <c r="G317" s="203" t="s">
        <v>408</v>
      </c>
      <c r="H317" s="204">
        <v>24.2</v>
      </c>
      <c r="I317" s="205"/>
      <c r="J317" s="206">
        <f>ROUND(I317*H317,2)</f>
        <v>0</v>
      </c>
      <c r="K317" s="202" t="s">
        <v>147</v>
      </c>
      <c r="L317" s="39"/>
      <c r="M317" s="207" t="s">
        <v>1</v>
      </c>
      <c r="N317" s="208" t="s">
        <v>45</v>
      </c>
      <c r="O317" s="71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1" t="s">
        <v>141</v>
      </c>
      <c r="AT317" s="211" t="s">
        <v>143</v>
      </c>
      <c r="AU317" s="211" t="s">
        <v>89</v>
      </c>
      <c r="AY317" s="17" t="s">
        <v>142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7" t="s">
        <v>87</v>
      </c>
      <c r="BK317" s="212">
        <f>ROUND(I317*H317,2)</f>
        <v>0</v>
      </c>
      <c r="BL317" s="17" t="s">
        <v>141</v>
      </c>
      <c r="BM317" s="211" t="s">
        <v>610</v>
      </c>
    </row>
    <row r="318" spans="2:63" s="11" customFormat="1" ht="25.9" customHeight="1">
      <c r="B318" s="186"/>
      <c r="C318" s="187"/>
      <c r="D318" s="188" t="s">
        <v>79</v>
      </c>
      <c r="E318" s="189" t="s">
        <v>611</v>
      </c>
      <c r="F318" s="189" t="s">
        <v>612</v>
      </c>
      <c r="G318" s="187"/>
      <c r="H318" s="187"/>
      <c r="I318" s="190"/>
      <c r="J318" s="191">
        <f>BK318</f>
        <v>0</v>
      </c>
      <c r="K318" s="187"/>
      <c r="L318" s="192"/>
      <c r="M318" s="193"/>
      <c r="N318" s="194"/>
      <c r="O318" s="194"/>
      <c r="P318" s="195">
        <f>P319</f>
        <v>0</v>
      </c>
      <c r="Q318" s="194"/>
      <c r="R318" s="195">
        <f>R319</f>
        <v>0.015</v>
      </c>
      <c r="S318" s="194"/>
      <c r="T318" s="196">
        <f>T319</f>
        <v>0</v>
      </c>
      <c r="AR318" s="197" t="s">
        <v>89</v>
      </c>
      <c r="AT318" s="198" t="s">
        <v>79</v>
      </c>
      <c r="AU318" s="198" t="s">
        <v>80</v>
      </c>
      <c r="AY318" s="197" t="s">
        <v>142</v>
      </c>
      <c r="BK318" s="199">
        <f>BK319</f>
        <v>0</v>
      </c>
    </row>
    <row r="319" spans="2:63" s="11" customFormat="1" ht="22.9" customHeight="1">
      <c r="B319" s="186"/>
      <c r="C319" s="187"/>
      <c r="D319" s="188" t="s">
        <v>79</v>
      </c>
      <c r="E319" s="227" t="s">
        <v>613</v>
      </c>
      <c r="F319" s="227" t="s">
        <v>614</v>
      </c>
      <c r="G319" s="187"/>
      <c r="H319" s="187"/>
      <c r="I319" s="190"/>
      <c r="J319" s="228">
        <f>BK319</f>
        <v>0</v>
      </c>
      <c r="K319" s="187"/>
      <c r="L319" s="192"/>
      <c r="M319" s="193"/>
      <c r="N319" s="194"/>
      <c r="O319" s="194"/>
      <c r="P319" s="195">
        <f>SUM(P320:P323)</f>
        <v>0</v>
      </c>
      <c r="Q319" s="194"/>
      <c r="R319" s="195">
        <f>SUM(R320:R323)</f>
        <v>0.015</v>
      </c>
      <c r="S319" s="194"/>
      <c r="T319" s="196">
        <f>SUM(T320:T323)</f>
        <v>0</v>
      </c>
      <c r="AR319" s="197" t="s">
        <v>89</v>
      </c>
      <c r="AT319" s="198" t="s">
        <v>79</v>
      </c>
      <c r="AU319" s="198" t="s">
        <v>87</v>
      </c>
      <c r="AY319" s="197" t="s">
        <v>142</v>
      </c>
      <c r="BK319" s="199">
        <f>SUM(BK320:BK323)</f>
        <v>0</v>
      </c>
    </row>
    <row r="320" spans="1:65" s="2" customFormat="1" ht="21.75" customHeight="1">
      <c r="A320" s="34"/>
      <c r="B320" s="35"/>
      <c r="C320" s="200" t="s">
        <v>615</v>
      </c>
      <c r="D320" s="200" t="s">
        <v>143</v>
      </c>
      <c r="E320" s="201" t="s">
        <v>616</v>
      </c>
      <c r="F320" s="202" t="s">
        <v>617</v>
      </c>
      <c r="G320" s="203" t="s">
        <v>254</v>
      </c>
      <c r="H320" s="204">
        <v>12.5</v>
      </c>
      <c r="I320" s="205"/>
      <c r="J320" s="206">
        <f>ROUND(I320*H320,2)</f>
        <v>0</v>
      </c>
      <c r="K320" s="202" t="s">
        <v>147</v>
      </c>
      <c r="L320" s="39"/>
      <c r="M320" s="207" t="s">
        <v>1</v>
      </c>
      <c r="N320" s="208" t="s">
        <v>45</v>
      </c>
      <c r="O320" s="71"/>
      <c r="P320" s="209">
        <f>O320*H320</f>
        <v>0</v>
      </c>
      <c r="Q320" s="209">
        <v>0.00068</v>
      </c>
      <c r="R320" s="209">
        <f>Q320*H320</f>
        <v>0.0085</v>
      </c>
      <c r="S320" s="209">
        <v>0</v>
      </c>
      <c r="T320" s="21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1" t="s">
        <v>286</v>
      </c>
      <c r="AT320" s="211" t="s">
        <v>143</v>
      </c>
      <c r="AU320" s="211" t="s">
        <v>89</v>
      </c>
      <c r="AY320" s="17" t="s">
        <v>142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7" t="s">
        <v>87</v>
      </c>
      <c r="BK320" s="212">
        <f>ROUND(I320*H320,2)</f>
        <v>0</v>
      </c>
      <c r="BL320" s="17" t="s">
        <v>286</v>
      </c>
      <c r="BM320" s="211" t="s">
        <v>618</v>
      </c>
    </row>
    <row r="321" spans="2:51" s="13" customFormat="1" ht="11.25">
      <c r="B321" s="229"/>
      <c r="C321" s="230"/>
      <c r="D321" s="213" t="s">
        <v>225</v>
      </c>
      <c r="E321" s="231" t="s">
        <v>1</v>
      </c>
      <c r="F321" s="232" t="s">
        <v>619</v>
      </c>
      <c r="G321" s="230"/>
      <c r="H321" s="233">
        <v>12.5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225</v>
      </c>
      <c r="AU321" s="239" t="s">
        <v>89</v>
      </c>
      <c r="AV321" s="13" t="s">
        <v>89</v>
      </c>
      <c r="AW321" s="13" t="s">
        <v>34</v>
      </c>
      <c r="AX321" s="13" t="s">
        <v>80</v>
      </c>
      <c r="AY321" s="239" t="s">
        <v>142</v>
      </c>
    </row>
    <row r="322" spans="2:51" s="14" customFormat="1" ht="11.25">
      <c r="B322" s="240"/>
      <c r="C322" s="241"/>
      <c r="D322" s="213" t="s">
        <v>225</v>
      </c>
      <c r="E322" s="242" t="s">
        <v>1</v>
      </c>
      <c r="F322" s="243" t="s">
        <v>227</v>
      </c>
      <c r="G322" s="241"/>
      <c r="H322" s="244">
        <v>12.5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225</v>
      </c>
      <c r="AU322" s="250" t="s">
        <v>89</v>
      </c>
      <c r="AV322" s="14" t="s">
        <v>141</v>
      </c>
      <c r="AW322" s="14" t="s">
        <v>34</v>
      </c>
      <c r="AX322" s="14" t="s">
        <v>87</v>
      </c>
      <c r="AY322" s="250" t="s">
        <v>142</v>
      </c>
    </row>
    <row r="323" spans="1:65" s="2" customFormat="1" ht="21.75" customHeight="1">
      <c r="A323" s="34"/>
      <c r="B323" s="35"/>
      <c r="C323" s="200" t="s">
        <v>620</v>
      </c>
      <c r="D323" s="200" t="s">
        <v>143</v>
      </c>
      <c r="E323" s="201" t="s">
        <v>621</v>
      </c>
      <c r="F323" s="202" t="s">
        <v>622</v>
      </c>
      <c r="G323" s="203" t="s">
        <v>334</v>
      </c>
      <c r="H323" s="204">
        <v>25</v>
      </c>
      <c r="I323" s="205"/>
      <c r="J323" s="206">
        <f>ROUND(I323*H323,2)</f>
        <v>0</v>
      </c>
      <c r="K323" s="202" t="s">
        <v>147</v>
      </c>
      <c r="L323" s="39"/>
      <c r="M323" s="271" t="s">
        <v>1</v>
      </c>
      <c r="N323" s="272" t="s">
        <v>45</v>
      </c>
      <c r="O323" s="219"/>
      <c r="P323" s="273">
        <f>O323*H323</f>
        <v>0</v>
      </c>
      <c r="Q323" s="273">
        <v>0.00026</v>
      </c>
      <c r="R323" s="273">
        <f>Q323*H323</f>
        <v>0.0065</v>
      </c>
      <c r="S323" s="273">
        <v>0</v>
      </c>
      <c r="T323" s="274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1" t="s">
        <v>286</v>
      </c>
      <c r="AT323" s="211" t="s">
        <v>143</v>
      </c>
      <c r="AU323" s="211" t="s">
        <v>89</v>
      </c>
      <c r="AY323" s="17" t="s">
        <v>142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17" t="s">
        <v>87</v>
      </c>
      <c r="BK323" s="212">
        <f>ROUND(I323*H323,2)</f>
        <v>0</v>
      </c>
      <c r="BL323" s="17" t="s">
        <v>286</v>
      </c>
      <c r="BM323" s="211" t="s">
        <v>623</v>
      </c>
    </row>
    <row r="324" spans="1:31" s="2" customFormat="1" ht="6.95" customHeight="1">
      <c r="A324" s="34"/>
      <c r="B324" s="54"/>
      <c r="C324" s="55"/>
      <c r="D324" s="55"/>
      <c r="E324" s="55"/>
      <c r="F324" s="55"/>
      <c r="G324" s="55"/>
      <c r="H324" s="55"/>
      <c r="I324" s="158"/>
      <c r="J324" s="55"/>
      <c r="K324" s="55"/>
      <c r="L324" s="39"/>
      <c r="M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</row>
  </sheetData>
  <sheetProtection algorithmName="SHA-512" hashValue="EWsAOltWBzU2Fv/RIOQwJz/tbAK4BW4Ie6t6KZ78f0JVe/VJ4Z9ECfnJ+IH79tim25VhYJmGWN2OV88N3Vr1CQ==" saltValue="RxrWuplEnDgEkvK163Bbv8/LJ/+snPEtog0CmZq11oGvsYIVO36epjCNVczETkRDEE3IWJr0+h6bJTMH1PJ0JQ==" spinCount="100000" sheet="1" objects="1" scenarios="1" formatColumns="0" formatRows="0" autoFilter="0"/>
  <autoFilter ref="C127:K32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103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624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625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ROUND((SUM(BE126:BE260)),2)</f>
        <v>0</v>
      </c>
      <c r="G35" s="34"/>
      <c r="H35" s="34"/>
      <c r="I35" s="137">
        <v>0.21</v>
      </c>
      <c r="J35" s="136">
        <f>ROUND(((SUM(BE126:BE260))*I35),2)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ROUND((SUM(BF126:BF260)),2)</f>
        <v>0</v>
      </c>
      <c r="G36" s="34"/>
      <c r="H36" s="34"/>
      <c r="I36" s="137">
        <v>0.15</v>
      </c>
      <c r="J36" s="136">
        <f>ROUND(((SUM(BF126:BF260))*I36),2)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ROUND((SUM(BG126:BG260)),2)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ROUND((SUM(BH126:BH260)),2)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ROUND((SUM(BI126:BI260)),2)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624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2.1 - Zastávka č.2 - směr centrum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J128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J169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J196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J238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J259</f>
        <v>0</v>
      </c>
      <c r="K104" s="104"/>
      <c r="L104" s="226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7" t="str">
        <f>E7</f>
        <v>Dostavba nástupišť 4 zastávek na území města Třinec</v>
      </c>
      <c r="F114" s="328"/>
      <c r="G114" s="328"/>
      <c r="H114" s="328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7" t="s">
        <v>624</v>
      </c>
      <c r="F116" s="329"/>
      <c r="G116" s="329"/>
      <c r="H116" s="329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210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0" t="str">
        <f>E11</f>
        <v>2.1 - Zastávka č.2 - směr centrum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Třinec</v>
      </c>
      <c r="G120" s="36"/>
      <c r="H120" s="36"/>
      <c r="I120" s="123" t="s">
        <v>22</v>
      </c>
      <c r="J120" s="66" t="str">
        <f>IF(J14="","",J14)</f>
        <v>29. 1. 2020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>Město Třinec</v>
      </c>
      <c r="G122" s="36"/>
      <c r="H122" s="36"/>
      <c r="I122" s="123" t="s">
        <v>32</v>
      </c>
      <c r="J122" s="32" t="str">
        <f>E23</f>
        <v>UDI MORAVA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123" t="s">
        <v>37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0" customFormat="1" ht="29.25" customHeight="1">
      <c r="A125" s="174"/>
      <c r="B125" s="175"/>
      <c r="C125" s="176" t="s">
        <v>127</v>
      </c>
      <c r="D125" s="177" t="s">
        <v>65</v>
      </c>
      <c r="E125" s="177" t="s">
        <v>61</v>
      </c>
      <c r="F125" s="177" t="s">
        <v>62</v>
      </c>
      <c r="G125" s="177" t="s">
        <v>128</v>
      </c>
      <c r="H125" s="177" t="s">
        <v>129</v>
      </c>
      <c r="I125" s="178" t="s">
        <v>130</v>
      </c>
      <c r="J125" s="177" t="s">
        <v>121</v>
      </c>
      <c r="K125" s="179" t="s">
        <v>131</v>
      </c>
      <c r="L125" s="180"/>
      <c r="M125" s="75" t="s">
        <v>1</v>
      </c>
      <c r="N125" s="76" t="s">
        <v>44</v>
      </c>
      <c r="O125" s="76" t="s">
        <v>132</v>
      </c>
      <c r="P125" s="76" t="s">
        <v>133</v>
      </c>
      <c r="Q125" s="76" t="s">
        <v>134</v>
      </c>
      <c r="R125" s="76" t="s">
        <v>135</v>
      </c>
      <c r="S125" s="76" t="s">
        <v>136</v>
      </c>
      <c r="T125" s="77" t="s">
        <v>137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4"/>
      <c r="B126" s="35"/>
      <c r="C126" s="82" t="s">
        <v>138</v>
      </c>
      <c r="D126" s="36"/>
      <c r="E126" s="36"/>
      <c r="F126" s="36"/>
      <c r="G126" s="36"/>
      <c r="H126" s="36"/>
      <c r="I126" s="122"/>
      <c r="J126" s="181">
        <f>BK126</f>
        <v>0</v>
      </c>
      <c r="K126" s="36"/>
      <c r="L126" s="39"/>
      <c r="M126" s="78"/>
      <c r="N126" s="182"/>
      <c r="O126" s="79"/>
      <c r="P126" s="183">
        <f>P127</f>
        <v>0</v>
      </c>
      <c r="Q126" s="79"/>
      <c r="R126" s="183">
        <f>R127</f>
        <v>18.089394</v>
      </c>
      <c r="S126" s="79"/>
      <c r="T126" s="184">
        <f>T127</f>
        <v>5.5972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79</v>
      </c>
      <c r="AU126" s="17" t="s">
        <v>123</v>
      </c>
      <c r="BK126" s="185">
        <f>BK127</f>
        <v>0</v>
      </c>
    </row>
    <row r="127" spans="2:63" s="11" customFormat="1" ht="25.9" customHeight="1">
      <c r="B127" s="186"/>
      <c r="C127" s="187"/>
      <c r="D127" s="188" t="s">
        <v>79</v>
      </c>
      <c r="E127" s="189" t="s">
        <v>218</v>
      </c>
      <c r="F127" s="189" t="s">
        <v>219</v>
      </c>
      <c r="G127" s="187"/>
      <c r="H127" s="187"/>
      <c r="I127" s="190"/>
      <c r="J127" s="191">
        <f>BK127</f>
        <v>0</v>
      </c>
      <c r="K127" s="187"/>
      <c r="L127" s="192"/>
      <c r="M127" s="193"/>
      <c r="N127" s="194"/>
      <c r="O127" s="194"/>
      <c r="P127" s="195">
        <f>P128+P169+P196+P238+P259</f>
        <v>0</v>
      </c>
      <c r="Q127" s="194"/>
      <c r="R127" s="195">
        <f>R128+R169+R196+R238+R259</f>
        <v>18.089394</v>
      </c>
      <c r="S127" s="194"/>
      <c r="T127" s="196">
        <f>T128+T169+T196+T238+T259</f>
        <v>5.5972</v>
      </c>
      <c r="AR127" s="197" t="s">
        <v>87</v>
      </c>
      <c r="AT127" s="198" t="s">
        <v>79</v>
      </c>
      <c r="AU127" s="198" t="s">
        <v>80</v>
      </c>
      <c r="AY127" s="197" t="s">
        <v>142</v>
      </c>
      <c r="BK127" s="199">
        <f>BK128+BK169+BK196+BK238+BK259</f>
        <v>0</v>
      </c>
    </row>
    <row r="128" spans="2:63" s="11" customFormat="1" ht="22.9" customHeight="1">
      <c r="B128" s="186"/>
      <c r="C128" s="187"/>
      <c r="D128" s="188" t="s">
        <v>79</v>
      </c>
      <c r="E128" s="227" t="s">
        <v>87</v>
      </c>
      <c r="F128" s="227" t="s">
        <v>220</v>
      </c>
      <c r="G128" s="187"/>
      <c r="H128" s="187"/>
      <c r="I128" s="190"/>
      <c r="J128" s="228">
        <f>BK128</f>
        <v>0</v>
      </c>
      <c r="K128" s="187"/>
      <c r="L128" s="192"/>
      <c r="M128" s="193"/>
      <c r="N128" s="194"/>
      <c r="O128" s="194"/>
      <c r="P128" s="195">
        <f>SUM(P129:P168)</f>
        <v>0</v>
      </c>
      <c r="Q128" s="194"/>
      <c r="R128" s="195">
        <f>SUM(R129:R168)</f>
        <v>0.001296</v>
      </c>
      <c r="S128" s="194"/>
      <c r="T128" s="196">
        <f>SUM(T129:T168)</f>
        <v>5.5972</v>
      </c>
      <c r="AR128" s="197" t="s">
        <v>87</v>
      </c>
      <c r="AT128" s="198" t="s">
        <v>79</v>
      </c>
      <c r="AU128" s="198" t="s">
        <v>87</v>
      </c>
      <c r="AY128" s="197" t="s">
        <v>142</v>
      </c>
      <c r="BK128" s="199">
        <f>SUM(BK129:BK168)</f>
        <v>0</v>
      </c>
    </row>
    <row r="129" spans="1:65" s="2" customFormat="1" ht="21.75" customHeight="1">
      <c r="A129" s="34"/>
      <c r="B129" s="35"/>
      <c r="C129" s="200" t="s">
        <v>87</v>
      </c>
      <c r="D129" s="200" t="s">
        <v>143</v>
      </c>
      <c r="E129" s="201" t="s">
        <v>443</v>
      </c>
      <c r="F129" s="202" t="s">
        <v>444</v>
      </c>
      <c r="G129" s="203" t="s">
        <v>254</v>
      </c>
      <c r="H129" s="204">
        <v>14.9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4E-05</v>
      </c>
      <c r="R129" s="209">
        <f>Q129*H129</f>
        <v>0.0005960000000000001</v>
      </c>
      <c r="S129" s="209">
        <v>0.128</v>
      </c>
      <c r="T129" s="210">
        <f>S129*H129</f>
        <v>1.9072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141</v>
      </c>
      <c r="AT129" s="211" t="s">
        <v>143</v>
      </c>
      <c r="AU129" s="211" t="s">
        <v>89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141</v>
      </c>
      <c r="BM129" s="211" t="s">
        <v>626</v>
      </c>
    </row>
    <row r="130" spans="2:51" s="13" customFormat="1" ht="22.5">
      <c r="B130" s="229"/>
      <c r="C130" s="230"/>
      <c r="D130" s="213" t="s">
        <v>225</v>
      </c>
      <c r="E130" s="231" t="s">
        <v>1</v>
      </c>
      <c r="F130" s="232" t="s">
        <v>627</v>
      </c>
      <c r="G130" s="230"/>
      <c r="H130" s="233">
        <v>9.5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225</v>
      </c>
      <c r="AU130" s="239" t="s">
        <v>89</v>
      </c>
      <c r="AV130" s="13" t="s">
        <v>89</v>
      </c>
      <c r="AW130" s="13" t="s">
        <v>34</v>
      </c>
      <c r="AX130" s="13" t="s">
        <v>80</v>
      </c>
      <c r="AY130" s="239" t="s">
        <v>142</v>
      </c>
    </row>
    <row r="131" spans="2:51" s="13" customFormat="1" ht="22.5">
      <c r="B131" s="229"/>
      <c r="C131" s="230"/>
      <c r="D131" s="213" t="s">
        <v>225</v>
      </c>
      <c r="E131" s="231" t="s">
        <v>1</v>
      </c>
      <c r="F131" s="232" t="s">
        <v>628</v>
      </c>
      <c r="G131" s="230"/>
      <c r="H131" s="233">
        <v>5.4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225</v>
      </c>
      <c r="AU131" s="239" t="s">
        <v>89</v>
      </c>
      <c r="AV131" s="13" t="s">
        <v>89</v>
      </c>
      <c r="AW131" s="13" t="s">
        <v>34</v>
      </c>
      <c r="AX131" s="13" t="s">
        <v>80</v>
      </c>
      <c r="AY131" s="239" t="s">
        <v>142</v>
      </c>
    </row>
    <row r="132" spans="2:51" s="14" customFormat="1" ht="11.25">
      <c r="B132" s="240"/>
      <c r="C132" s="241"/>
      <c r="D132" s="213" t="s">
        <v>225</v>
      </c>
      <c r="E132" s="242" t="s">
        <v>1</v>
      </c>
      <c r="F132" s="243" t="s">
        <v>227</v>
      </c>
      <c r="G132" s="241"/>
      <c r="H132" s="244">
        <v>14.9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225</v>
      </c>
      <c r="AU132" s="250" t="s">
        <v>89</v>
      </c>
      <c r="AV132" s="14" t="s">
        <v>141</v>
      </c>
      <c r="AW132" s="14" t="s">
        <v>34</v>
      </c>
      <c r="AX132" s="14" t="s">
        <v>87</v>
      </c>
      <c r="AY132" s="250" t="s">
        <v>142</v>
      </c>
    </row>
    <row r="133" spans="1:65" s="2" customFormat="1" ht="16.5" customHeight="1">
      <c r="A133" s="34"/>
      <c r="B133" s="35"/>
      <c r="C133" s="200" t="s">
        <v>89</v>
      </c>
      <c r="D133" s="200" t="s">
        <v>143</v>
      </c>
      <c r="E133" s="201" t="s">
        <v>448</v>
      </c>
      <c r="F133" s="202" t="s">
        <v>449</v>
      </c>
      <c r="G133" s="203" t="s">
        <v>334</v>
      </c>
      <c r="H133" s="204">
        <v>18</v>
      </c>
      <c r="I133" s="205"/>
      <c r="J133" s="206">
        <f>ROUND(I133*H133,2)</f>
        <v>0</v>
      </c>
      <c r="K133" s="202" t="s">
        <v>147</v>
      </c>
      <c r="L133" s="39"/>
      <c r="M133" s="207" t="s">
        <v>1</v>
      </c>
      <c r="N133" s="208" t="s">
        <v>45</v>
      </c>
      <c r="O133" s="71"/>
      <c r="P133" s="209">
        <f>O133*H133</f>
        <v>0</v>
      </c>
      <c r="Q133" s="209">
        <v>0</v>
      </c>
      <c r="R133" s="209">
        <f>Q133*H133</f>
        <v>0</v>
      </c>
      <c r="S133" s="209">
        <v>0.205</v>
      </c>
      <c r="T133" s="210">
        <f>S133*H133</f>
        <v>3.69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1" t="s">
        <v>141</v>
      </c>
      <c r="AT133" s="211" t="s">
        <v>143</v>
      </c>
      <c r="AU133" s="211" t="s">
        <v>89</v>
      </c>
      <c r="AY133" s="17" t="s">
        <v>142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87</v>
      </c>
      <c r="BK133" s="212">
        <f>ROUND(I133*H133,2)</f>
        <v>0</v>
      </c>
      <c r="BL133" s="17" t="s">
        <v>141</v>
      </c>
      <c r="BM133" s="211" t="s">
        <v>629</v>
      </c>
    </row>
    <row r="134" spans="2:51" s="13" customFormat="1" ht="11.25">
      <c r="B134" s="229"/>
      <c r="C134" s="230"/>
      <c r="D134" s="213" t="s">
        <v>225</v>
      </c>
      <c r="E134" s="231" t="s">
        <v>1</v>
      </c>
      <c r="F134" s="232" t="s">
        <v>630</v>
      </c>
      <c r="G134" s="230"/>
      <c r="H134" s="233">
        <v>18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225</v>
      </c>
      <c r="AU134" s="239" t="s">
        <v>89</v>
      </c>
      <c r="AV134" s="13" t="s">
        <v>89</v>
      </c>
      <c r="AW134" s="13" t="s">
        <v>34</v>
      </c>
      <c r="AX134" s="13" t="s">
        <v>80</v>
      </c>
      <c r="AY134" s="239" t="s">
        <v>142</v>
      </c>
    </row>
    <row r="135" spans="2:51" s="14" customFormat="1" ht="11.25">
      <c r="B135" s="240"/>
      <c r="C135" s="241"/>
      <c r="D135" s="213" t="s">
        <v>225</v>
      </c>
      <c r="E135" s="242" t="s">
        <v>1</v>
      </c>
      <c r="F135" s="243" t="s">
        <v>227</v>
      </c>
      <c r="G135" s="241"/>
      <c r="H135" s="244">
        <v>18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225</v>
      </c>
      <c r="AU135" s="250" t="s">
        <v>89</v>
      </c>
      <c r="AV135" s="14" t="s">
        <v>141</v>
      </c>
      <c r="AW135" s="14" t="s">
        <v>34</v>
      </c>
      <c r="AX135" s="14" t="s">
        <v>87</v>
      </c>
      <c r="AY135" s="250" t="s">
        <v>142</v>
      </c>
    </row>
    <row r="136" spans="1:65" s="2" customFormat="1" ht="21.75" customHeight="1">
      <c r="A136" s="34"/>
      <c r="B136" s="35"/>
      <c r="C136" s="200" t="s">
        <v>107</v>
      </c>
      <c r="D136" s="200" t="s">
        <v>143</v>
      </c>
      <c r="E136" s="201" t="s">
        <v>221</v>
      </c>
      <c r="F136" s="202" t="s">
        <v>222</v>
      </c>
      <c r="G136" s="203" t="s">
        <v>223</v>
      </c>
      <c r="H136" s="204">
        <v>3</v>
      </c>
      <c r="I136" s="205"/>
      <c r="J136" s="206">
        <f>ROUND(I136*H136,2)</f>
        <v>0</v>
      </c>
      <c r="K136" s="202" t="s">
        <v>147</v>
      </c>
      <c r="L136" s="39"/>
      <c r="M136" s="207" t="s">
        <v>1</v>
      </c>
      <c r="N136" s="208" t="s">
        <v>45</v>
      </c>
      <c r="O136" s="71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141</v>
      </c>
      <c r="AT136" s="211" t="s">
        <v>143</v>
      </c>
      <c r="AU136" s="211" t="s">
        <v>89</v>
      </c>
      <c r="AY136" s="17" t="s">
        <v>142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87</v>
      </c>
      <c r="BK136" s="212">
        <f>ROUND(I136*H136,2)</f>
        <v>0</v>
      </c>
      <c r="BL136" s="17" t="s">
        <v>141</v>
      </c>
      <c r="BM136" s="211" t="s">
        <v>631</v>
      </c>
    </row>
    <row r="137" spans="2:51" s="13" customFormat="1" ht="11.25">
      <c r="B137" s="229"/>
      <c r="C137" s="230"/>
      <c r="D137" s="213" t="s">
        <v>225</v>
      </c>
      <c r="E137" s="231" t="s">
        <v>1</v>
      </c>
      <c r="F137" s="232" t="s">
        <v>632</v>
      </c>
      <c r="G137" s="230"/>
      <c r="H137" s="233">
        <v>3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225</v>
      </c>
      <c r="AU137" s="239" t="s">
        <v>89</v>
      </c>
      <c r="AV137" s="13" t="s">
        <v>89</v>
      </c>
      <c r="AW137" s="13" t="s">
        <v>34</v>
      </c>
      <c r="AX137" s="13" t="s">
        <v>80</v>
      </c>
      <c r="AY137" s="239" t="s">
        <v>142</v>
      </c>
    </row>
    <row r="138" spans="2:51" s="14" customFormat="1" ht="11.25">
      <c r="B138" s="240"/>
      <c r="C138" s="241"/>
      <c r="D138" s="213" t="s">
        <v>225</v>
      </c>
      <c r="E138" s="242" t="s">
        <v>1</v>
      </c>
      <c r="F138" s="243" t="s">
        <v>227</v>
      </c>
      <c r="G138" s="241"/>
      <c r="H138" s="244">
        <v>3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225</v>
      </c>
      <c r="AU138" s="250" t="s">
        <v>89</v>
      </c>
      <c r="AV138" s="14" t="s">
        <v>141</v>
      </c>
      <c r="AW138" s="14" t="s">
        <v>34</v>
      </c>
      <c r="AX138" s="14" t="s">
        <v>87</v>
      </c>
      <c r="AY138" s="250" t="s">
        <v>142</v>
      </c>
    </row>
    <row r="139" spans="1:65" s="2" customFormat="1" ht="16.5" customHeight="1">
      <c r="A139" s="34"/>
      <c r="B139" s="35"/>
      <c r="C139" s="200" t="s">
        <v>141</v>
      </c>
      <c r="D139" s="200" t="s">
        <v>143</v>
      </c>
      <c r="E139" s="201" t="s">
        <v>228</v>
      </c>
      <c r="F139" s="202" t="s">
        <v>229</v>
      </c>
      <c r="G139" s="203" t="s">
        <v>223</v>
      </c>
      <c r="H139" s="204">
        <v>7.5</v>
      </c>
      <c r="I139" s="205"/>
      <c r="J139" s="206">
        <f>ROUND(I139*H139,2)</f>
        <v>0</v>
      </c>
      <c r="K139" s="202" t="s">
        <v>147</v>
      </c>
      <c r="L139" s="39"/>
      <c r="M139" s="207" t="s">
        <v>1</v>
      </c>
      <c r="N139" s="208" t="s">
        <v>45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141</v>
      </c>
      <c r="AT139" s="211" t="s">
        <v>143</v>
      </c>
      <c r="AU139" s="211" t="s">
        <v>89</v>
      </c>
      <c r="AY139" s="17" t="s">
        <v>142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87</v>
      </c>
      <c r="BK139" s="212">
        <f>ROUND(I139*H139,2)</f>
        <v>0</v>
      </c>
      <c r="BL139" s="17" t="s">
        <v>141</v>
      </c>
      <c r="BM139" s="211" t="s">
        <v>633</v>
      </c>
    </row>
    <row r="140" spans="2:51" s="13" customFormat="1" ht="11.25">
      <c r="B140" s="229"/>
      <c r="C140" s="230"/>
      <c r="D140" s="213" t="s">
        <v>225</v>
      </c>
      <c r="E140" s="231" t="s">
        <v>1</v>
      </c>
      <c r="F140" s="232" t="s">
        <v>634</v>
      </c>
      <c r="G140" s="230"/>
      <c r="H140" s="233">
        <v>7.5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225</v>
      </c>
      <c r="AU140" s="239" t="s">
        <v>89</v>
      </c>
      <c r="AV140" s="13" t="s">
        <v>89</v>
      </c>
      <c r="AW140" s="13" t="s">
        <v>34</v>
      </c>
      <c r="AX140" s="13" t="s">
        <v>80</v>
      </c>
      <c r="AY140" s="239" t="s">
        <v>142</v>
      </c>
    </row>
    <row r="141" spans="2:51" s="14" customFormat="1" ht="11.25">
      <c r="B141" s="240"/>
      <c r="C141" s="241"/>
      <c r="D141" s="213" t="s">
        <v>225</v>
      </c>
      <c r="E141" s="242" t="s">
        <v>1</v>
      </c>
      <c r="F141" s="243" t="s">
        <v>227</v>
      </c>
      <c r="G141" s="241"/>
      <c r="H141" s="244">
        <v>7.5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225</v>
      </c>
      <c r="AU141" s="250" t="s">
        <v>89</v>
      </c>
      <c r="AV141" s="14" t="s">
        <v>141</v>
      </c>
      <c r="AW141" s="14" t="s">
        <v>34</v>
      </c>
      <c r="AX141" s="14" t="s">
        <v>87</v>
      </c>
      <c r="AY141" s="250" t="s">
        <v>142</v>
      </c>
    </row>
    <row r="142" spans="1:65" s="2" customFormat="1" ht="21.75" customHeight="1">
      <c r="A142" s="34"/>
      <c r="B142" s="35"/>
      <c r="C142" s="200" t="s">
        <v>162</v>
      </c>
      <c r="D142" s="200" t="s">
        <v>143</v>
      </c>
      <c r="E142" s="201" t="s">
        <v>635</v>
      </c>
      <c r="F142" s="202" t="s">
        <v>636</v>
      </c>
      <c r="G142" s="203" t="s">
        <v>223</v>
      </c>
      <c r="H142" s="204">
        <v>3</v>
      </c>
      <c r="I142" s="205"/>
      <c r="J142" s="206">
        <f>ROUND(I142*H142,2)</f>
        <v>0</v>
      </c>
      <c r="K142" s="202" t="s">
        <v>147</v>
      </c>
      <c r="L142" s="39"/>
      <c r="M142" s="207" t="s">
        <v>1</v>
      </c>
      <c r="N142" s="208" t="s">
        <v>45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141</v>
      </c>
      <c r="AT142" s="211" t="s">
        <v>143</v>
      </c>
      <c r="AU142" s="211" t="s">
        <v>89</v>
      </c>
      <c r="AY142" s="17" t="s">
        <v>142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87</v>
      </c>
      <c r="BK142" s="212">
        <f>ROUND(I142*H142,2)</f>
        <v>0</v>
      </c>
      <c r="BL142" s="17" t="s">
        <v>141</v>
      </c>
      <c r="BM142" s="211" t="s">
        <v>637</v>
      </c>
    </row>
    <row r="143" spans="2:51" s="13" customFormat="1" ht="11.25">
      <c r="B143" s="229"/>
      <c r="C143" s="230"/>
      <c r="D143" s="213" t="s">
        <v>225</v>
      </c>
      <c r="E143" s="231" t="s">
        <v>1</v>
      </c>
      <c r="F143" s="232" t="s">
        <v>638</v>
      </c>
      <c r="G143" s="230"/>
      <c r="H143" s="233">
        <v>3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225</v>
      </c>
      <c r="AU143" s="239" t="s">
        <v>89</v>
      </c>
      <c r="AV143" s="13" t="s">
        <v>89</v>
      </c>
      <c r="AW143" s="13" t="s">
        <v>34</v>
      </c>
      <c r="AX143" s="13" t="s">
        <v>80</v>
      </c>
      <c r="AY143" s="239" t="s">
        <v>142</v>
      </c>
    </row>
    <row r="144" spans="2:51" s="14" customFormat="1" ht="11.25">
      <c r="B144" s="240"/>
      <c r="C144" s="241"/>
      <c r="D144" s="213" t="s">
        <v>225</v>
      </c>
      <c r="E144" s="242" t="s">
        <v>1</v>
      </c>
      <c r="F144" s="243" t="s">
        <v>227</v>
      </c>
      <c r="G144" s="241"/>
      <c r="H144" s="244">
        <v>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225</v>
      </c>
      <c r="AU144" s="250" t="s">
        <v>89</v>
      </c>
      <c r="AV144" s="14" t="s">
        <v>141</v>
      </c>
      <c r="AW144" s="14" t="s">
        <v>34</v>
      </c>
      <c r="AX144" s="14" t="s">
        <v>87</v>
      </c>
      <c r="AY144" s="250" t="s">
        <v>142</v>
      </c>
    </row>
    <row r="145" spans="1:65" s="2" customFormat="1" ht="21.75" customHeight="1">
      <c r="A145" s="34"/>
      <c r="B145" s="35"/>
      <c r="C145" s="200" t="s">
        <v>167</v>
      </c>
      <c r="D145" s="200" t="s">
        <v>143</v>
      </c>
      <c r="E145" s="201" t="s">
        <v>236</v>
      </c>
      <c r="F145" s="202" t="s">
        <v>237</v>
      </c>
      <c r="G145" s="203" t="s">
        <v>223</v>
      </c>
      <c r="H145" s="204">
        <v>16.5</v>
      </c>
      <c r="I145" s="205"/>
      <c r="J145" s="206">
        <f>ROUND(I145*H145,2)</f>
        <v>0</v>
      </c>
      <c r="K145" s="202" t="s">
        <v>147</v>
      </c>
      <c r="L145" s="39"/>
      <c r="M145" s="207" t="s">
        <v>1</v>
      </c>
      <c r="N145" s="208" t="s">
        <v>45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141</v>
      </c>
      <c r="AT145" s="211" t="s">
        <v>143</v>
      </c>
      <c r="AU145" s="211" t="s">
        <v>89</v>
      </c>
      <c r="AY145" s="17" t="s">
        <v>142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87</v>
      </c>
      <c r="BK145" s="212">
        <f>ROUND(I145*H145,2)</f>
        <v>0</v>
      </c>
      <c r="BL145" s="17" t="s">
        <v>141</v>
      </c>
      <c r="BM145" s="211" t="s">
        <v>639</v>
      </c>
    </row>
    <row r="146" spans="2:51" s="13" customFormat="1" ht="11.25">
      <c r="B146" s="229"/>
      <c r="C146" s="230"/>
      <c r="D146" s="213" t="s">
        <v>225</v>
      </c>
      <c r="E146" s="231" t="s">
        <v>1</v>
      </c>
      <c r="F146" s="232" t="s">
        <v>640</v>
      </c>
      <c r="G146" s="230"/>
      <c r="H146" s="233">
        <v>7.5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225</v>
      </c>
      <c r="AU146" s="239" t="s">
        <v>89</v>
      </c>
      <c r="AV146" s="13" t="s">
        <v>89</v>
      </c>
      <c r="AW146" s="13" t="s">
        <v>34</v>
      </c>
      <c r="AX146" s="13" t="s">
        <v>80</v>
      </c>
      <c r="AY146" s="239" t="s">
        <v>142</v>
      </c>
    </row>
    <row r="147" spans="2:51" s="13" customFormat="1" ht="22.5">
      <c r="B147" s="229"/>
      <c r="C147" s="230"/>
      <c r="D147" s="213" t="s">
        <v>225</v>
      </c>
      <c r="E147" s="231" t="s">
        <v>1</v>
      </c>
      <c r="F147" s="232" t="s">
        <v>641</v>
      </c>
      <c r="G147" s="230"/>
      <c r="H147" s="233">
        <v>3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225</v>
      </c>
      <c r="AU147" s="239" t="s">
        <v>89</v>
      </c>
      <c r="AV147" s="13" t="s">
        <v>89</v>
      </c>
      <c r="AW147" s="13" t="s">
        <v>34</v>
      </c>
      <c r="AX147" s="13" t="s">
        <v>80</v>
      </c>
      <c r="AY147" s="239" t="s">
        <v>142</v>
      </c>
    </row>
    <row r="148" spans="2:51" s="13" customFormat="1" ht="11.25">
      <c r="B148" s="229"/>
      <c r="C148" s="230"/>
      <c r="D148" s="213" t="s">
        <v>225</v>
      </c>
      <c r="E148" s="231" t="s">
        <v>1</v>
      </c>
      <c r="F148" s="232" t="s">
        <v>642</v>
      </c>
      <c r="G148" s="230"/>
      <c r="H148" s="233">
        <v>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225</v>
      </c>
      <c r="AU148" s="239" t="s">
        <v>89</v>
      </c>
      <c r="AV148" s="13" t="s">
        <v>89</v>
      </c>
      <c r="AW148" s="13" t="s">
        <v>34</v>
      </c>
      <c r="AX148" s="13" t="s">
        <v>80</v>
      </c>
      <c r="AY148" s="239" t="s">
        <v>142</v>
      </c>
    </row>
    <row r="149" spans="2:51" s="13" customFormat="1" ht="11.25">
      <c r="B149" s="229"/>
      <c r="C149" s="230"/>
      <c r="D149" s="213" t="s">
        <v>225</v>
      </c>
      <c r="E149" s="231" t="s">
        <v>1</v>
      </c>
      <c r="F149" s="232" t="s">
        <v>643</v>
      </c>
      <c r="G149" s="230"/>
      <c r="H149" s="233">
        <v>3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225</v>
      </c>
      <c r="AU149" s="239" t="s">
        <v>89</v>
      </c>
      <c r="AV149" s="13" t="s">
        <v>89</v>
      </c>
      <c r="AW149" s="13" t="s">
        <v>34</v>
      </c>
      <c r="AX149" s="13" t="s">
        <v>80</v>
      </c>
      <c r="AY149" s="239" t="s">
        <v>142</v>
      </c>
    </row>
    <row r="150" spans="2:51" s="14" customFormat="1" ht="11.25">
      <c r="B150" s="240"/>
      <c r="C150" s="241"/>
      <c r="D150" s="213" t="s">
        <v>225</v>
      </c>
      <c r="E150" s="242" t="s">
        <v>1</v>
      </c>
      <c r="F150" s="243" t="s">
        <v>227</v>
      </c>
      <c r="G150" s="241"/>
      <c r="H150" s="244">
        <v>16.5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225</v>
      </c>
      <c r="AU150" s="250" t="s">
        <v>89</v>
      </c>
      <c r="AV150" s="14" t="s">
        <v>141</v>
      </c>
      <c r="AW150" s="14" t="s">
        <v>34</v>
      </c>
      <c r="AX150" s="14" t="s">
        <v>87</v>
      </c>
      <c r="AY150" s="250" t="s">
        <v>142</v>
      </c>
    </row>
    <row r="151" spans="1:65" s="2" customFormat="1" ht="16.5" customHeight="1">
      <c r="A151" s="34"/>
      <c r="B151" s="35"/>
      <c r="C151" s="200" t="s">
        <v>171</v>
      </c>
      <c r="D151" s="200" t="s">
        <v>143</v>
      </c>
      <c r="E151" s="201" t="s">
        <v>241</v>
      </c>
      <c r="F151" s="202" t="s">
        <v>242</v>
      </c>
      <c r="G151" s="203" t="s">
        <v>223</v>
      </c>
      <c r="H151" s="204">
        <v>6</v>
      </c>
      <c r="I151" s="205"/>
      <c r="J151" s="206">
        <f>ROUND(I151*H151,2)</f>
        <v>0</v>
      </c>
      <c r="K151" s="202" t="s">
        <v>147</v>
      </c>
      <c r="L151" s="39"/>
      <c r="M151" s="207" t="s">
        <v>1</v>
      </c>
      <c r="N151" s="208" t="s">
        <v>45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141</v>
      </c>
      <c r="AT151" s="211" t="s">
        <v>143</v>
      </c>
      <c r="AU151" s="211" t="s">
        <v>89</v>
      </c>
      <c r="AY151" s="17" t="s">
        <v>142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87</v>
      </c>
      <c r="BK151" s="212">
        <f>ROUND(I151*H151,2)</f>
        <v>0</v>
      </c>
      <c r="BL151" s="17" t="s">
        <v>141</v>
      </c>
      <c r="BM151" s="211" t="s">
        <v>644</v>
      </c>
    </row>
    <row r="152" spans="2:51" s="13" customFormat="1" ht="11.25">
      <c r="B152" s="229"/>
      <c r="C152" s="230"/>
      <c r="D152" s="213" t="s">
        <v>225</v>
      </c>
      <c r="E152" s="231" t="s">
        <v>1</v>
      </c>
      <c r="F152" s="232" t="s">
        <v>645</v>
      </c>
      <c r="G152" s="230"/>
      <c r="H152" s="233">
        <v>3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225</v>
      </c>
      <c r="AU152" s="239" t="s">
        <v>89</v>
      </c>
      <c r="AV152" s="13" t="s">
        <v>89</v>
      </c>
      <c r="AW152" s="13" t="s">
        <v>34</v>
      </c>
      <c r="AX152" s="13" t="s">
        <v>80</v>
      </c>
      <c r="AY152" s="239" t="s">
        <v>142</v>
      </c>
    </row>
    <row r="153" spans="2:51" s="13" customFormat="1" ht="11.25">
      <c r="B153" s="229"/>
      <c r="C153" s="230"/>
      <c r="D153" s="213" t="s">
        <v>225</v>
      </c>
      <c r="E153" s="231" t="s">
        <v>1</v>
      </c>
      <c r="F153" s="232" t="s">
        <v>646</v>
      </c>
      <c r="G153" s="230"/>
      <c r="H153" s="233">
        <v>3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225</v>
      </c>
      <c r="AU153" s="239" t="s">
        <v>89</v>
      </c>
      <c r="AV153" s="13" t="s">
        <v>89</v>
      </c>
      <c r="AW153" s="13" t="s">
        <v>34</v>
      </c>
      <c r="AX153" s="13" t="s">
        <v>80</v>
      </c>
      <c r="AY153" s="239" t="s">
        <v>142</v>
      </c>
    </row>
    <row r="154" spans="2:51" s="14" customFormat="1" ht="11.25">
      <c r="B154" s="240"/>
      <c r="C154" s="241"/>
      <c r="D154" s="213" t="s">
        <v>225</v>
      </c>
      <c r="E154" s="242" t="s">
        <v>1</v>
      </c>
      <c r="F154" s="243" t="s">
        <v>227</v>
      </c>
      <c r="G154" s="241"/>
      <c r="H154" s="244">
        <v>6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225</v>
      </c>
      <c r="AU154" s="250" t="s">
        <v>89</v>
      </c>
      <c r="AV154" s="14" t="s">
        <v>141</v>
      </c>
      <c r="AW154" s="14" t="s">
        <v>34</v>
      </c>
      <c r="AX154" s="14" t="s">
        <v>87</v>
      </c>
      <c r="AY154" s="250" t="s">
        <v>142</v>
      </c>
    </row>
    <row r="155" spans="1:65" s="2" customFormat="1" ht="21.75" customHeight="1">
      <c r="A155" s="34"/>
      <c r="B155" s="35"/>
      <c r="C155" s="200" t="s">
        <v>176</v>
      </c>
      <c r="D155" s="200" t="s">
        <v>143</v>
      </c>
      <c r="E155" s="201" t="s">
        <v>245</v>
      </c>
      <c r="F155" s="202" t="s">
        <v>246</v>
      </c>
      <c r="G155" s="203" t="s">
        <v>223</v>
      </c>
      <c r="H155" s="204">
        <v>3</v>
      </c>
      <c r="I155" s="205"/>
      <c r="J155" s="206">
        <f>ROUND(I155*H155,2)</f>
        <v>0</v>
      </c>
      <c r="K155" s="202" t="s">
        <v>147</v>
      </c>
      <c r="L155" s="39"/>
      <c r="M155" s="207" t="s">
        <v>1</v>
      </c>
      <c r="N155" s="208" t="s">
        <v>45</v>
      </c>
      <c r="O155" s="71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141</v>
      </c>
      <c r="AT155" s="211" t="s">
        <v>143</v>
      </c>
      <c r="AU155" s="211" t="s">
        <v>89</v>
      </c>
      <c r="AY155" s="17" t="s">
        <v>142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87</v>
      </c>
      <c r="BK155" s="212">
        <f>ROUND(I155*H155,2)</f>
        <v>0</v>
      </c>
      <c r="BL155" s="17" t="s">
        <v>141</v>
      </c>
      <c r="BM155" s="211" t="s">
        <v>647</v>
      </c>
    </row>
    <row r="156" spans="2:51" s="13" customFormat="1" ht="11.25">
      <c r="B156" s="229"/>
      <c r="C156" s="230"/>
      <c r="D156" s="213" t="s">
        <v>225</v>
      </c>
      <c r="E156" s="231" t="s">
        <v>1</v>
      </c>
      <c r="F156" s="232" t="s">
        <v>648</v>
      </c>
      <c r="G156" s="230"/>
      <c r="H156" s="233">
        <v>3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225</v>
      </c>
      <c r="AU156" s="239" t="s">
        <v>89</v>
      </c>
      <c r="AV156" s="13" t="s">
        <v>89</v>
      </c>
      <c r="AW156" s="13" t="s">
        <v>34</v>
      </c>
      <c r="AX156" s="13" t="s">
        <v>80</v>
      </c>
      <c r="AY156" s="239" t="s">
        <v>142</v>
      </c>
    </row>
    <row r="157" spans="2:51" s="14" customFormat="1" ht="11.25">
      <c r="B157" s="240"/>
      <c r="C157" s="241"/>
      <c r="D157" s="213" t="s">
        <v>225</v>
      </c>
      <c r="E157" s="242" t="s">
        <v>1</v>
      </c>
      <c r="F157" s="243" t="s">
        <v>227</v>
      </c>
      <c r="G157" s="241"/>
      <c r="H157" s="244">
        <v>3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225</v>
      </c>
      <c r="AU157" s="250" t="s">
        <v>89</v>
      </c>
      <c r="AV157" s="14" t="s">
        <v>141</v>
      </c>
      <c r="AW157" s="14" t="s">
        <v>34</v>
      </c>
      <c r="AX157" s="14" t="s">
        <v>87</v>
      </c>
      <c r="AY157" s="250" t="s">
        <v>142</v>
      </c>
    </row>
    <row r="158" spans="1:65" s="2" customFormat="1" ht="21.75" customHeight="1">
      <c r="A158" s="34"/>
      <c r="B158" s="35"/>
      <c r="C158" s="200" t="s">
        <v>181</v>
      </c>
      <c r="D158" s="200" t="s">
        <v>143</v>
      </c>
      <c r="E158" s="201" t="s">
        <v>252</v>
      </c>
      <c r="F158" s="202" t="s">
        <v>253</v>
      </c>
      <c r="G158" s="203" t="s">
        <v>254</v>
      </c>
      <c r="H158" s="204">
        <v>20</v>
      </c>
      <c r="I158" s="205"/>
      <c r="J158" s="206">
        <f>ROUND(I158*H158,2)</f>
        <v>0</v>
      </c>
      <c r="K158" s="202" t="s">
        <v>147</v>
      </c>
      <c r="L158" s="39"/>
      <c r="M158" s="207" t="s">
        <v>1</v>
      </c>
      <c r="N158" s="208" t="s">
        <v>45</v>
      </c>
      <c r="O158" s="71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141</v>
      </c>
      <c r="AT158" s="211" t="s">
        <v>143</v>
      </c>
      <c r="AU158" s="211" t="s">
        <v>89</v>
      </c>
      <c r="AY158" s="17" t="s">
        <v>142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87</v>
      </c>
      <c r="BK158" s="212">
        <f>ROUND(I158*H158,2)</f>
        <v>0</v>
      </c>
      <c r="BL158" s="17" t="s">
        <v>141</v>
      </c>
      <c r="BM158" s="211" t="s">
        <v>649</v>
      </c>
    </row>
    <row r="159" spans="2:51" s="13" customFormat="1" ht="11.25">
      <c r="B159" s="229"/>
      <c r="C159" s="230"/>
      <c r="D159" s="213" t="s">
        <v>225</v>
      </c>
      <c r="E159" s="231" t="s">
        <v>1</v>
      </c>
      <c r="F159" s="232" t="s">
        <v>650</v>
      </c>
      <c r="G159" s="230"/>
      <c r="H159" s="233">
        <v>20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225</v>
      </c>
      <c r="AU159" s="239" t="s">
        <v>89</v>
      </c>
      <c r="AV159" s="13" t="s">
        <v>89</v>
      </c>
      <c r="AW159" s="13" t="s">
        <v>34</v>
      </c>
      <c r="AX159" s="13" t="s">
        <v>80</v>
      </c>
      <c r="AY159" s="239" t="s">
        <v>142</v>
      </c>
    </row>
    <row r="160" spans="2:51" s="14" customFormat="1" ht="11.25">
      <c r="B160" s="240"/>
      <c r="C160" s="241"/>
      <c r="D160" s="213" t="s">
        <v>225</v>
      </c>
      <c r="E160" s="242" t="s">
        <v>1</v>
      </c>
      <c r="F160" s="243" t="s">
        <v>227</v>
      </c>
      <c r="G160" s="241"/>
      <c r="H160" s="244">
        <v>20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225</v>
      </c>
      <c r="AU160" s="250" t="s">
        <v>89</v>
      </c>
      <c r="AV160" s="14" t="s">
        <v>141</v>
      </c>
      <c r="AW160" s="14" t="s">
        <v>34</v>
      </c>
      <c r="AX160" s="14" t="s">
        <v>87</v>
      </c>
      <c r="AY160" s="250" t="s">
        <v>142</v>
      </c>
    </row>
    <row r="161" spans="1:65" s="2" customFormat="1" ht="21.75" customHeight="1">
      <c r="A161" s="34"/>
      <c r="B161" s="35"/>
      <c r="C161" s="200" t="s">
        <v>186</v>
      </c>
      <c r="D161" s="200" t="s">
        <v>143</v>
      </c>
      <c r="E161" s="201" t="s">
        <v>257</v>
      </c>
      <c r="F161" s="202" t="s">
        <v>258</v>
      </c>
      <c r="G161" s="203" t="s">
        <v>254</v>
      </c>
      <c r="H161" s="204">
        <v>20</v>
      </c>
      <c r="I161" s="205"/>
      <c r="J161" s="206">
        <f>ROUND(I161*H161,2)</f>
        <v>0</v>
      </c>
      <c r="K161" s="202" t="s">
        <v>147</v>
      </c>
      <c r="L161" s="39"/>
      <c r="M161" s="207" t="s">
        <v>1</v>
      </c>
      <c r="N161" s="208" t="s">
        <v>45</v>
      </c>
      <c r="O161" s="71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1" t="s">
        <v>141</v>
      </c>
      <c r="AT161" s="211" t="s">
        <v>143</v>
      </c>
      <c r="AU161" s="211" t="s">
        <v>89</v>
      </c>
      <c r="AY161" s="17" t="s">
        <v>142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87</v>
      </c>
      <c r="BK161" s="212">
        <f>ROUND(I161*H161,2)</f>
        <v>0</v>
      </c>
      <c r="BL161" s="17" t="s">
        <v>141</v>
      </c>
      <c r="BM161" s="211" t="s">
        <v>651</v>
      </c>
    </row>
    <row r="162" spans="1:65" s="2" customFormat="1" ht="16.5" customHeight="1">
      <c r="A162" s="34"/>
      <c r="B162" s="35"/>
      <c r="C162" s="251" t="s">
        <v>191</v>
      </c>
      <c r="D162" s="251" t="s">
        <v>260</v>
      </c>
      <c r="E162" s="252" t="s">
        <v>261</v>
      </c>
      <c r="F162" s="253" t="s">
        <v>262</v>
      </c>
      <c r="G162" s="254" t="s">
        <v>263</v>
      </c>
      <c r="H162" s="255">
        <v>0.7</v>
      </c>
      <c r="I162" s="256"/>
      <c r="J162" s="257">
        <f>ROUND(I162*H162,2)</f>
        <v>0</v>
      </c>
      <c r="K162" s="253" t="s">
        <v>147</v>
      </c>
      <c r="L162" s="258"/>
      <c r="M162" s="259" t="s">
        <v>1</v>
      </c>
      <c r="N162" s="260" t="s">
        <v>45</v>
      </c>
      <c r="O162" s="71"/>
      <c r="P162" s="209">
        <f>O162*H162</f>
        <v>0</v>
      </c>
      <c r="Q162" s="209">
        <v>0.001</v>
      </c>
      <c r="R162" s="209">
        <f>Q162*H162</f>
        <v>0.0007</v>
      </c>
      <c r="S162" s="209">
        <v>0</v>
      </c>
      <c r="T162" s="21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176</v>
      </c>
      <c r="AT162" s="211" t="s">
        <v>260</v>
      </c>
      <c r="AU162" s="211" t="s">
        <v>89</v>
      </c>
      <c r="AY162" s="17" t="s">
        <v>142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87</v>
      </c>
      <c r="BK162" s="212">
        <f>ROUND(I162*H162,2)</f>
        <v>0</v>
      </c>
      <c r="BL162" s="17" t="s">
        <v>141</v>
      </c>
      <c r="BM162" s="211" t="s">
        <v>652</v>
      </c>
    </row>
    <row r="163" spans="2:51" s="13" customFormat="1" ht="11.25">
      <c r="B163" s="229"/>
      <c r="C163" s="230"/>
      <c r="D163" s="213" t="s">
        <v>225</v>
      </c>
      <c r="E163" s="231" t="s">
        <v>1</v>
      </c>
      <c r="F163" s="232" t="s">
        <v>653</v>
      </c>
      <c r="G163" s="230"/>
      <c r="H163" s="233">
        <v>0.7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225</v>
      </c>
      <c r="AU163" s="239" t="s">
        <v>89</v>
      </c>
      <c r="AV163" s="13" t="s">
        <v>89</v>
      </c>
      <c r="AW163" s="13" t="s">
        <v>34</v>
      </c>
      <c r="AX163" s="13" t="s">
        <v>80</v>
      </c>
      <c r="AY163" s="239" t="s">
        <v>142</v>
      </c>
    </row>
    <row r="164" spans="2:51" s="14" customFormat="1" ht="11.25">
      <c r="B164" s="240"/>
      <c r="C164" s="241"/>
      <c r="D164" s="213" t="s">
        <v>225</v>
      </c>
      <c r="E164" s="242" t="s">
        <v>1</v>
      </c>
      <c r="F164" s="243" t="s">
        <v>227</v>
      </c>
      <c r="G164" s="241"/>
      <c r="H164" s="244">
        <v>0.7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225</v>
      </c>
      <c r="AU164" s="250" t="s">
        <v>89</v>
      </c>
      <c r="AV164" s="14" t="s">
        <v>141</v>
      </c>
      <c r="AW164" s="14" t="s">
        <v>34</v>
      </c>
      <c r="AX164" s="14" t="s">
        <v>87</v>
      </c>
      <c r="AY164" s="250" t="s">
        <v>142</v>
      </c>
    </row>
    <row r="165" spans="1:65" s="2" customFormat="1" ht="16.5" customHeight="1">
      <c r="A165" s="34"/>
      <c r="B165" s="35"/>
      <c r="C165" s="200" t="s">
        <v>199</v>
      </c>
      <c r="D165" s="200" t="s">
        <v>143</v>
      </c>
      <c r="E165" s="201" t="s">
        <v>266</v>
      </c>
      <c r="F165" s="202" t="s">
        <v>267</v>
      </c>
      <c r="G165" s="203" t="s">
        <v>254</v>
      </c>
      <c r="H165" s="204">
        <v>30.5</v>
      </c>
      <c r="I165" s="205"/>
      <c r="J165" s="206">
        <f>ROUND(I165*H165,2)</f>
        <v>0</v>
      </c>
      <c r="K165" s="202" t="s">
        <v>147</v>
      </c>
      <c r="L165" s="39"/>
      <c r="M165" s="207" t="s">
        <v>1</v>
      </c>
      <c r="N165" s="208" t="s">
        <v>45</v>
      </c>
      <c r="O165" s="71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1" t="s">
        <v>141</v>
      </c>
      <c r="AT165" s="211" t="s">
        <v>143</v>
      </c>
      <c r="AU165" s="211" t="s">
        <v>89</v>
      </c>
      <c r="AY165" s="17" t="s">
        <v>142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7" t="s">
        <v>87</v>
      </c>
      <c r="BK165" s="212">
        <f>ROUND(I165*H165,2)</f>
        <v>0</v>
      </c>
      <c r="BL165" s="17" t="s">
        <v>141</v>
      </c>
      <c r="BM165" s="211" t="s">
        <v>654</v>
      </c>
    </row>
    <row r="166" spans="1:65" s="2" customFormat="1" ht="21.75" customHeight="1">
      <c r="A166" s="34"/>
      <c r="B166" s="35"/>
      <c r="C166" s="200" t="s">
        <v>204</v>
      </c>
      <c r="D166" s="200" t="s">
        <v>143</v>
      </c>
      <c r="E166" s="201" t="s">
        <v>269</v>
      </c>
      <c r="F166" s="202" t="s">
        <v>270</v>
      </c>
      <c r="G166" s="203" t="s">
        <v>254</v>
      </c>
      <c r="H166" s="204">
        <v>20</v>
      </c>
      <c r="I166" s="205"/>
      <c r="J166" s="206">
        <f>ROUND(I166*H166,2)</f>
        <v>0</v>
      </c>
      <c r="K166" s="202" t="s">
        <v>147</v>
      </c>
      <c r="L166" s="39"/>
      <c r="M166" s="207" t="s">
        <v>1</v>
      </c>
      <c r="N166" s="208" t="s">
        <v>45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141</v>
      </c>
      <c r="AT166" s="211" t="s">
        <v>143</v>
      </c>
      <c r="AU166" s="211" t="s">
        <v>89</v>
      </c>
      <c r="AY166" s="17" t="s">
        <v>142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87</v>
      </c>
      <c r="BK166" s="212">
        <f>ROUND(I166*H166,2)</f>
        <v>0</v>
      </c>
      <c r="BL166" s="17" t="s">
        <v>141</v>
      </c>
      <c r="BM166" s="211" t="s">
        <v>655</v>
      </c>
    </row>
    <row r="167" spans="1:65" s="2" customFormat="1" ht="16.5" customHeight="1">
      <c r="A167" s="34"/>
      <c r="B167" s="35"/>
      <c r="C167" s="200" t="s">
        <v>275</v>
      </c>
      <c r="D167" s="200" t="s">
        <v>143</v>
      </c>
      <c r="E167" s="201" t="s">
        <v>272</v>
      </c>
      <c r="F167" s="202" t="s">
        <v>273</v>
      </c>
      <c r="G167" s="203" t="s">
        <v>254</v>
      </c>
      <c r="H167" s="204">
        <v>20</v>
      </c>
      <c r="I167" s="205"/>
      <c r="J167" s="206">
        <f>ROUND(I167*H167,2)</f>
        <v>0</v>
      </c>
      <c r="K167" s="202" t="s">
        <v>147</v>
      </c>
      <c r="L167" s="39"/>
      <c r="M167" s="207" t="s">
        <v>1</v>
      </c>
      <c r="N167" s="208" t="s">
        <v>45</v>
      </c>
      <c r="O167" s="71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141</v>
      </c>
      <c r="AT167" s="211" t="s">
        <v>143</v>
      </c>
      <c r="AU167" s="211" t="s">
        <v>89</v>
      </c>
      <c r="AY167" s="17" t="s">
        <v>142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87</v>
      </c>
      <c r="BK167" s="212">
        <f>ROUND(I167*H167,2)</f>
        <v>0</v>
      </c>
      <c r="BL167" s="17" t="s">
        <v>141</v>
      </c>
      <c r="BM167" s="211" t="s">
        <v>656</v>
      </c>
    </row>
    <row r="168" spans="1:65" s="2" customFormat="1" ht="21.75" customHeight="1">
      <c r="A168" s="34"/>
      <c r="B168" s="35"/>
      <c r="C168" s="200" t="s">
        <v>8</v>
      </c>
      <c r="D168" s="200" t="s">
        <v>143</v>
      </c>
      <c r="E168" s="201" t="s">
        <v>276</v>
      </c>
      <c r="F168" s="202" t="s">
        <v>277</v>
      </c>
      <c r="G168" s="203" t="s">
        <v>254</v>
      </c>
      <c r="H168" s="204">
        <v>20</v>
      </c>
      <c r="I168" s="205"/>
      <c r="J168" s="206">
        <f>ROUND(I168*H168,2)</f>
        <v>0</v>
      </c>
      <c r="K168" s="202" t="s">
        <v>147</v>
      </c>
      <c r="L168" s="39"/>
      <c r="M168" s="207" t="s">
        <v>1</v>
      </c>
      <c r="N168" s="208" t="s">
        <v>45</v>
      </c>
      <c r="O168" s="71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1" t="s">
        <v>141</v>
      </c>
      <c r="AT168" s="211" t="s">
        <v>143</v>
      </c>
      <c r="AU168" s="211" t="s">
        <v>89</v>
      </c>
      <c r="AY168" s="17" t="s">
        <v>142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87</v>
      </c>
      <c r="BK168" s="212">
        <f>ROUND(I168*H168,2)</f>
        <v>0</v>
      </c>
      <c r="BL168" s="17" t="s">
        <v>141</v>
      </c>
      <c r="BM168" s="211" t="s">
        <v>657</v>
      </c>
    </row>
    <row r="169" spans="2:63" s="11" customFormat="1" ht="22.9" customHeight="1">
      <c r="B169" s="186"/>
      <c r="C169" s="187"/>
      <c r="D169" s="188" t="s">
        <v>79</v>
      </c>
      <c r="E169" s="227" t="s">
        <v>162</v>
      </c>
      <c r="F169" s="227" t="s">
        <v>285</v>
      </c>
      <c r="G169" s="187"/>
      <c r="H169" s="187"/>
      <c r="I169" s="190"/>
      <c r="J169" s="228">
        <f>BK169</f>
        <v>0</v>
      </c>
      <c r="K169" s="187"/>
      <c r="L169" s="192"/>
      <c r="M169" s="193"/>
      <c r="N169" s="194"/>
      <c r="O169" s="194"/>
      <c r="P169" s="195">
        <f>SUM(P170:P195)</f>
        <v>0</v>
      </c>
      <c r="Q169" s="194"/>
      <c r="R169" s="195">
        <f>SUM(R170:R195)</f>
        <v>9.341064</v>
      </c>
      <c r="S169" s="194"/>
      <c r="T169" s="196">
        <f>SUM(T170:T195)</f>
        <v>0</v>
      </c>
      <c r="AR169" s="197" t="s">
        <v>87</v>
      </c>
      <c r="AT169" s="198" t="s">
        <v>79</v>
      </c>
      <c r="AU169" s="198" t="s">
        <v>87</v>
      </c>
      <c r="AY169" s="197" t="s">
        <v>142</v>
      </c>
      <c r="BK169" s="199">
        <f>SUM(BK170:BK195)</f>
        <v>0</v>
      </c>
    </row>
    <row r="170" spans="1:65" s="2" customFormat="1" ht="16.5" customHeight="1">
      <c r="A170" s="34"/>
      <c r="B170" s="35"/>
      <c r="C170" s="200" t="s">
        <v>286</v>
      </c>
      <c r="D170" s="200" t="s">
        <v>143</v>
      </c>
      <c r="E170" s="201" t="s">
        <v>287</v>
      </c>
      <c r="F170" s="202" t="s">
        <v>288</v>
      </c>
      <c r="G170" s="203" t="s">
        <v>254</v>
      </c>
      <c r="H170" s="204">
        <v>30.5</v>
      </c>
      <c r="I170" s="205"/>
      <c r="J170" s="206">
        <f>ROUND(I170*H170,2)</f>
        <v>0</v>
      </c>
      <c r="K170" s="202" t="s">
        <v>147</v>
      </c>
      <c r="L170" s="39"/>
      <c r="M170" s="207" t="s">
        <v>1</v>
      </c>
      <c r="N170" s="208" t="s">
        <v>45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141</v>
      </c>
      <c r="AT170" s="211" t="s">
        <v>143</v>
      </c>
      <c r="AU170" s="211" t="s">
        <v>89</v>
      </c>
      <c r="AY170" s="17" t="s">
        <v>142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87</v>
      </c>
      <c r="BK170" s="212">
        <f>ROUND(I170*H170,2)</f>
        <v>0</v>
      </c>
      <c r="BL170" s="17" t="s">
        <v>141</v>
      </c>
      <c r="BM170" s="211" t="s">
        <v>658</v>
      </c>
    </row>
    <row r="171" spans="2:51" s="13" customFormat="1" ht="11.25">
      <c r="B171" s="229"/>
      <c r="C171" s="230"/>
      <c r="D171" s="213" t="s">
        <v>225</v>
      </c>
      <c r="E171" s="231" t="s">
        <v>1</v>
      </c>
      <c r="F171" s="232" t="s">
        <v>659</v>
      </c>
      <c r="G171" s="230"/>
      <c r="H171" s="233">
        <v>23.5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225</v>
      </c>
      <c r="AU171" s="239" t="s">
        <v>89</v>
      </c>
      <c r="AV171" s="13" t="s">
        <v>89</v>
      </c>
      <c r="AW171" s="13" t="s">
        <v>34</v>
      </c>
      <c r="AX171" s="13" t="s">
        <v>80</v>
      </c>
      <c r="AY171" s="239" t="s">
        <v>142</v>
      </c>
    </row>
    <row r="172" spans="2:51" s="13" customFormat="1" ht="11.25">
      <c r="B172" s="229"/>
      <c r="C172" s="230"/>
      <c r="D172" s="213" t="s">
        <v>225</v>
      </c>
      <c r="E172" s="231" t="s">
        <v>1</v>
      </c>
      <c r="F172" s="232" t="s">
        <v>291</v>
      </c>
      <c r="G172" s="230"/>
      <c r="H172" s="233">
        <v>4.5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225</v>
      </c>
      <c r="AU172" s="239" t="s">
        <v>89</v>
      </c>
      <c r="AV172" s="13" t="s">
        <v>89</v>
      </c>
      <c r="AW172" s="13" t="s">
        <v>34</v>
      </c>
      <c r="AX172" s="13" t="s">
        <v>80</v>
      </c>
      <c r="AY172" s="239" t="s">
        <v>142</v>
      </c>
    </row>
    <row r="173" spans="2:51" s="13" customFormat="1" ht="11.25">
      <c r="B173" s="229"/>
      <c r="C173" s="230"/>
      <c r="D173" s="213" t="s">
        <v>225</v>
      </c>
      <c r="E173" s="231" t="s">
        <v>1</v>
      </c>
      <c r="F173" s="232" t="s">
        <v>660</v>
      </c>
      <c r="G173" s="230"/>
      <c r="H173" s="233">
        <v>2.5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225</v>
      </c>
      <c r="AU173" s="239" t="s">
        <v>89</v>
      </c>
      <c r="AV173" s="13" t="s">
        <v>89</v>
      </c>
      <c r="AW173" s="13" t="s">
        <v>34</v>
      </c>
      <c r="AX173" s="13" t="s">
        <v>80</v>
      </c>
      <c r="AY173" s="239" t="s">
        <v>142</v>
      </c>
    </row>
    <row r="174" spans="2:51" s="14" customFormat="1" ht="11.25">
      <c r="B174" s="240"/>
      <c r="C174" s="241"/>
      <c r="D174" s="213" t="s">
        <v>225</v>
      </c>
      <c r="E174" s="242" t="s">
        <v>1</v>
      </c>
      <c r="F174" s="243" t="s">
        <v>227</v>
      </c>
      <c r="G174" s="241"/>
      <c r="H174" s="244">
        <v>30.5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225</v>
      </c>
      <c r="AU174" s="250" t="s">
        <v>89</v>
      </c>
      <c r="AV174" s="14" t="s">
        <v>141</v>
      </c>
      <c r="AW174" s="14" t="s">
        <v>34</v>
      </c>
      <c r="AX174" s="14" t="s">
        <v>87</v>
      </c>
      <c r="AY174" s="250" t="s">
        <v>142</v>
      </c>
    </row>
    <row r="175" spans="1:65" s="2" customFormat="1" ht="21.75" customHeight="1">
      <c r="A175" s="34"/>
      <c r="B175" s="35"/>
      <c r="C175" s="200" t="s">
        <v>293</v>
      </c>
      <c r="D175" s="200" t="s">
        <v>143</v>
      </c>
      <c r="E175" s="201" t="s">
        <v>481</v>
      </c>
      <c r="F175" s="202" t="s">
        <v>482</v>
      </c>
      <c r="G175" s="203" t="s">
        <v>254</v>
      </c>
      <c r="H175" s="204">
        <v>5.4</v>
      </c>
      <c r="I175" s="205"/>
      <c r="J175" s="206">
        <f>ROUND(I175*H175,2)</f>
        <v>0</v>
      </c>
      <c r="K175" s="202" t="s">
        <v>147</v>
      </c>
      <c r="L175" s="39"/>
      <c r="M175" s="207" t="s">
        <v>1</v>
      </c>
      <c r="N175" s="208" t="s">
        <v>45</v>
      </c>
      <c r="O175" s="71"/>
      <c r="P175" s="209">
        <f>O175*H175</f>
        <v>0</v>
      </c>
      <c r="Q175" s="209">
        <v>0.26376</v>
      </c>
      <c r="R175" s="209">
        <f>Q175*H175</f>
        <v>1.424304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141</v>
      </c>
      <c r="AT175" s="211" t="s">
        <v>143</v>
      </c>
      <c r="AU175" s="211" t="s">
        <v>89</v>
      </c>
      <c r="AY175" s="17" t="s">
        <v>142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87</v>
      </c>
      <c r="BK175" s="212">
        <f>ROUND(I175*H175,2)</f>
        <v>0</v>
      </c>
      <c r="BL175" s="17" t="s">
        <v>141</v>
      </c>
      <c r="BM175" s="211" t="s">
        <v>661</v>
      </c>
    </row>
    <row r="176" spans="2:51" s="13" customFormat="1" ht="11.25">
      <c r="B176" s="229"/>
      <c r="C176" s="230"/>
      <c r="D176" s="213" t="s">
        <v>225</v>
      </c>
      <c r="E176" s="231" t="s">
        <v>1</v>
      </c>
      <c r="F176" s="232" t="s">
        <v>662</v>
      </c>
      <c r="G176" s="230"/>
      <c r="H176" s="233">
        <v>5.4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225</v>
      </c>
      <c r="AU176" s="239" t="s">
        <v>89</v>
      </c>
      <c r="AV176" s="13" t="s">
        <v>89</v>
      </c>
      <c r="AW176" s="13" t="s">
        <v>34</v>
      </c>
      <c r="AX176" s="13" t="s">
        <v>80</v>
      </c>
      <c r="AY176" s="239" t="s">
        <v>142</v>
      </c>
    </row>
    <row r="177" spans="2:51" s="14" customFormat="1" ht="11.25">
      <c r="B177" s="240"/>
      <c r="C177" s="241"/>
      <c r="D177" s="213" t="s">
        <v>225</v>
      </c>
      <c r="E177" s="242" t="s">
        <v>1</v>
      </c>
      <c r="F177" s="243" t="s">
        <v>227</v>
      </c>
      <c r="G177" s="241"/>
      <c r="H177" s="244">
        <v>5.4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225</v>
      </c>
      <c r="AU177" s="250" t="s">
        <v>89</v>
      </c>
      <c r="AV177" s="14" t="s">
        <v>141</v>
      </c>
      <c r="AW177" s="14" t="s">
        <v>34</v>
      </c>
      <c r="AX177" s="14" t="s">
        <v>87</v>
      </c>
      <c r="AY177" s="250" t="s">
        <v>142</v>
      </c>
    </row>
    <row r="178" spans="1:65" s="2" customFormat="1" ht="21.75" customHeight="1">
      <c r="A178" s="34"/>
      <c r="B178" s="35"/>
      <c r="C178" s="200" t="s">
        <v>297</v>
      </c>
      <c r="D178" s="200" t="s">
        <v>143</v>
      </c>
      <c r="E178" s="201" t="s">
        <v>485</v>
      </c>
      <c r="F178" s="202" t="s">
        <v>486</v>
      </c>
      <c r="G178" s="203" t="s">
        <v>254</v>
      </c>
      <c r="H178" s="204">
        <v>9.5</v>
      </c>
      <c r="I178" s="205"/>
      <c r="J178" s="206">
        <f>ROUND(I178*H178,2)</f>
        <v>0</v>
      </c>
      <c r="K178" s="202" t="s">
        <v>147</v>
      </c>
      <c r="L178" s="39"/>
      <c r="M178" s="207" t="s">
        <v>1</v>
      </c>
      <c r="N178" s="208" t="s">
        <v>45</v>
      </c>
      <c r="O178" s="71"/>
      <c r="P178" s="209">
        <f>O178*H178</f>
        <v>0</v>
      </c>
      <c r="Q178" s="209">
        <v>0.12966</v>
      </c>
      <c r="R178" s="209">
        <f>Q178*H178</f>
        <v>1.23177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141</v>
      </c>
      <c r="AT178" s="211" t="s">
        <v>143</v>
      </c>
      <c r="AU178" s="211" t="s">
        <v>89</v>
      </c>
      <c r="AY178" s="17" t="s">
        <v>142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87</v>
      </c>
      <c r="BK178" s="212">
        <f>ROUND(I178*H178,2)</f>
        <v>0</v>
      </c>
      <c r="BL178" s="17" t="s">
        <v>141</v>
      </c>
      <c r="BM178" s="211" t="s">
        <v>663</v>
      </c>
    </row>
    <row r="179" spans="2:51" s="13" customFormat="1" ht="22.5">
      <c r="B179" s="229"/>
      <c r="C179" s="230"/>
      <c r="D179" s="213" t="s">
        <v>225</v>
      </c>
      <c r="E179" s="231" t="s">
        <v>1</v>
      </c>
      <c r="F179" s="232" t="s">
        <v>664</v>
      </c>
      <c r="G179" s="230"/>
      <c r="H179" s="233">
        <v>9.5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225</v>
      </c>
      <c r="AU179" s="239" t="s">
        <v>89</v>
      </c>
      <c r="AV179" s="13" t="s">
        <v>89</v>
      </c>
      <c r="AW179" s="13" t="s">
        <v>34</v>
      </c>
      <c r="AX179" s="13" t="s">
        <v>80</v>
      </c>
      <c r="AY179" s="239" t="s">
        <v>142</v>
      </c>
    </row>
    <row r="180" spans="2:51" s="14" customFormat="1" ht="11.25">
      <c r="B180" s="240"/>
      <c r="C180" s="241"/>
      <c r="D180" s="213" t="s">
        <v>225</v>
      </c>
      <c r="E180" s="242" t="s">
        <v>1</v>
      </c>
      <c r="F180" s="243" t="s">
        <v>227</v>
      </c>
      <c r="G180" s="241"/>
      <c r="H180" s="244">
        <v>9.5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225</v>
      </c>
      <c r="AU180" s="250" t="s">
        <v>89</v>
      </c>
      <c r="AV180" s="14" t="s">
        <v>141</v>
      </c>
      <c r="AW180" s="14" t="s">
        <v>34</v>
      </c>
      <c r="AX180" s="14" t="s">
        <v>87</v>
      </c>
      <c r="AY180" s="250" t="s">
        <v>142</v>
      </c>
    </row>
    <row r="181" spans="1:65" s="2" customFormat="1" ht="21.75" customHeight="1">
      <c r="A181" s="34"/>
      <c r="B181" s="35"/>
      <c r="C181" s="200" t="s">
        <v>302</v>
      </c>
      <c r="D181" s="200" t="s">
        <v>143</v>
      </c>
      <c r="E181" s="201" t="s">
        <v>489</v>
      </c>
      <c r="F181" s="202" t="s">
        <v>490</v>
      </c>
      <c r="G181" s="203" t="s">
        <v>254</v>
      </c>
      <c r="H181" s="204">
        <v>14.9</v>
      </c>
      <c r="I181" s="205"/>
      <c r="J181" s="206">
        <f>ROUND(I181*H181,2)</f>
        <v>0</v>
      </c>
      <c r="K181" s="202" t="s">
        <v>147</v>
      </c>
      <c r="L181" s="39"/>
      <c r="M181" s="207" t="s">
        <v>1</v>
      </c>
      <c r="N181" s="208" t="s">
        <v>45</v>
      </c>
      <c r="O181" s="71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1" t="s">
        <v>141</v>
      </c>
      <c r="AT181" s="211" t="s">
        <v>143</v>
      </c>
      <c r="AU181" s="211" t="s">
        <v>89</v>
      </c>
      <c r="AY181" s="17" t="s">
        <v>142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7" t="s">
        <v>87</v>
      </c>
      <c r="BK181" s="212">
        <f>ROUND(I181*H181,2)</f>
        <v>0</v>
      </c>
      <c r="BL181" s="17" t="s">
        <v>141</v>
      </c>
      <c r="BM181" s="211" t="s">
        <v>665</v>
      </c>
    </row>
    <row r="182" spans="1:65" s="2" customFormat="1" ht="21.75" customHeight="1">
      <c r="A182" s="34"/>
      <c r="B182" s="35"/>
      <c r="C182" s="200" t="s">
        <v>307</v>
      </c>
      <c r="D182" s="200" t="s">
        <v>143</v>
      </c>
      <c r="E182" s="201" t="s">
        <v>294</v>
      </c>
      <c r="F182" s="202" t="s">
        <v>295</v>
      </c>
      <c r="G182" s="203" t="s">
        <v>254</v>
      </c>
      <c r="H182" s="204">
        <v>30.5</v>
      </c>
      <c r="I182" s="205"/>
      <c r="J182" s="206">
        <f>ROUND(I182*H182,2)</f>
        <v>0</v>
      </c>
      <c r="K182" s="202" t="s">
        <v>147</v>
      </c>
      <c r="L182" s="39"/>
      <c r="M182" s="207" t="s">
        <v>1</v>
      </c>
      <c r="N182" s="208" t="s">
        <v>45</v>
      </c>
      <c r="O182" s="71"/>
      <c r="P182" s="209">
        <f>O182*H182</f>
        <v>0</v>
      </c>
      <c r="Q182" s="209">
        <v>0.08425</v>
      </c>
      <c r="R182" s="209">
        <f>Q182*H182</f>
        <v>2.5696250000000003</v>
      </c>
      <c r="S182" s="209">
        <v>0</v>
      </c>
      <c r="T182" s="21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1" t="s">
        <v>141</v>
      </c>
      <c r="AT182" s="211" t="s">
        <v>143</v>
      </c>
      <c r="AU182" s="211" t="s">
        <v>89</v>
      </c>
      <c r="AY182" s="17" t="s">
        <v>142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87</v>
      </c>
      <c r="BK182" s="212">
        <f>ROUND(I182*H182,2)</f>
        <v>0</v>
      </c>
      <c r="BL182" s="17" t="s">
        <v>141</v>
      </c>
      <c r="BM182" s="211" t="s">
        <v>666</v>
      </c>
    </row>
    <row r="183" spans="2:51" s="13" customFormat="1" ht="11.25">
      <c r="B183" s="229"/>
      <c r="C183" s="230"/>
      <c r="D183" s="213" t="s">
        <v>225</v>
      </c>
      <c r="E183" s="231" t="s">
        <v>1</v>
      </c>
      <c r="F183" s="232" t="s">
        <v>659</v>
      </c>
      <c r="G183" s="230"/>
      <c r="H183" s="233">
        <v>23.5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225</v>
      </c>
      <c r="AU183" s="239" t="s">
        <v>89</v>
      </c>
      <c r="AV183" s="13" t="s">
        <v>89</v>
      </c>
      <c r="AW183" s="13" t="s">
        <v>34</v>
      </c>
      <c r="AX183" s="13" t="s">
        <v>80</v>
      </c>
      <c r="AY183" s="239" t="s">
        <v>142</v>
      </c>
    </row>
    <row r="184" spans="2:51" s="13" customFormat="1" ht="11.25">
      <c r="B184" s="229"/>
      <c r="C184" s="230"/>
      <c r="D184" s="213" t="s">
        <v>225</v>
      </c>
      <c r="E184" s="231" t="s">
        <v>1</v>
      </c>
      <c r="F184" s="232" t="s">
        <v>291</v>
      </c>
      <c r="G184" s="230"/>
      <c r="H184" s="233">
        <v>4.5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225</v>
      </c>
      <c r="AU184" s="239" t="s">
        <v>89</v>
      </c>
      <c r="AV184" s="13" t="s">
        <v>89</v>
      </c>
      <c r="AW184" s="13" t="s">
        <v>34</v>
      </c>
      <c r="AX184" s="13" t="s">
        <v>80</v>
      </c>
      <c r="AY184" s="239" t="s">
        <v>142</v>
      </c>
    </row>
    <row r="185" spans="2:51" s="13" customFormat="1" ht="11.25">
      <c r="B185" s="229"/>
      <c r="C185" s="230"/>
      <c r="D185" s="213" t="s">
        <v>225</v>
      </c>
      <c r="E185" s="231" t="s">
        <v>1</v>
      </c>
      <c r="F185" s="232" t="s">
        <v>660</v>
      </c>
      <c r="G185" s="230"/>
      <c r="H185" s="233">
        <v>2.5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225</v>
      </c>
      <c r="AU185" s="239" t="s">
        <v>89</v>
      </c>
      <c r="AV185" s="13" t="s">
        <v>89</v>
      </c>
      <c r="AW185" s="13" t="s">
        <v>34</v>
      </c>
      <c r="AX185" s="13" t="s">
        <v>80</v>
      </c>
      <c r="AY185" s="239" t="s">
        <v>142</v>
      </c>
    </row>
    <row r="186" spans="2:51" s="14" customFormat="1" ht="11.25">
      <c r="B186" s="240"/>
      <c r="C186" s="241"/>
      <c r="D186" s="213" t="s">
        <v>225</v>
      </c>
      <c r="E186" s="242" t="s">
        <v>1</v>
      </c>
      <c r="F186" s="243" t="s">
        <v>227</v>
      </c>
      <c r="G186" s="241"/>
      <c r="H186" s="244">
        <v>30.5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225</v>
      </c>
      <c r="AU186" s="250" t="s">
        <v>89</v>
      </c>
      <c r="AV186" s="14" t="s">
        <v>141</v>
      </c>
      <c r="AW186" s="14" t="s">
        <v>34</v>
      </c>
      <c r="AX186" s="14" t="s">
        <v>87</v>
      </c>
      <c r="AY186" s="250" t="s">
        <v>142</v>
      </c>
    </row>
    <row r="187" spans="1:65" s="2" customFormat="1" ht="16.5" customHeight="1">
      <c r="A187" s="34"/>
      <c r="B187" s="35"/>
      <c r="C187" s="251" t="s">
        <v>7</v>
      </c>
      <c r="D187" s="251" t="s">
        <v>260</v>
      </c>
      <c r="E187" s="252" t="s">
        <v>298</v>
      </c>
      <c r="F187" s="253" t="s">
        <v>299</v>
      </c>
      <c r="G187" s="254" t="s">
        <v>254</v>
      </c>
      <c r="H187" s="255">
        <v>24.205</v>
      </c>
      <c r="I187" s="256"/>
      <c r="J187" s="257">
        <f>ROUND(I187*H187,2)</f>
        <v>0</v>
      </c>
      <c r="K187" s="253" t="s">
        <v>147</v>
      </c>
      <c r="L187" s="258"/>
      <c r="M187" s="259" t="s">
        <v>1</v>
      </c>
      <c r="N187" s="260" t="s">
        <v>45</v>
      </c>
      <c r="O187" s="71"/>
      <c r="P187" s="209">
        <f>O187*H187</f>
        <v>0</v>
      </c>
      <c r="Q187" s="209">
        <v>0.131</v>
      </c>
      <c r="R187" s="209">
        <f>Q187*H187</f>
        <v>3.170855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176</v>
      </c>
      <c r="AT187" s="211" t="s">
        <v>260</v>
      </c>
      <c r="AU187" s="211" t="s">
        <v>89</v>
      </c>
      <c r="AY187" s="17" t="s">
        <v>142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87</v>
      </c>
      <c r="BK187" s="212">
        <f>ROUND(I187*H187,2)</f>
        <v>0</v>
      </c>
      <c r="BL187" s="17" t="s">
        <v>141</v>
      </c>
      <c r="BM187" s="211" t="s">
        <v>667</v>
      </c>
    </row>
    <row r="188" spans="2:51" s="13" customFormat="1" ht="11.25">
      <c r="B188" s="229"/>
      <c r="C188" s="230"/>
      <c r="D188" s="213" t="s">
        <v>225</v>
      </c>
      <c r="E188" s="231" t="s">
        <v>1</v>
      </c>
      <c r="F188" s="232" t="s">
        <v>668</v>
      </c>
      <c r="G188" s="230"/>
      <c r="H188" s="233">
        <v>24.205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225</v>
      </c>
      <c r="AU188" s="239" t="s">
        <v>89</v>
      </c>
      <c r="AV188" s="13" t="s">
        <v>89</v>
      </c>
      <c r="AW188" s="13" t="s">
        <v>34</v>
      </c>
      <c r="AX188" s="13" t="s">
        <v>80</v>
      </c>
      <c r="AY188" s="239" t="s">
        <v>142</v>
      </c>
    </row>
    <row r="189" spans="2:51" s="14" customFormat="1" ht="11.25">
      <c r="B189" s="240"/>
      <c r="C189" s="241"/>
      <c r="D189" s="213" t="s">
        <v>225</v>
      </c>
      <c r="E189" s="242" t="s">
        <v>1</v>
      </c>
      <c r="F189" s="243" t="s">
        <v>227</v>
      </c>
      <c r="G189" s="241"/>
      <c r="H189" s="244">
        <v>24.205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225</v>
      </c>
      <c r="AU189" s="250" t="s">
        <v>89</v>
      </c>
      <c r="AV189" s="14" t="s">
        <v>141</v>
      </c>
      <c r="AW189" s="14" t="s">
        <v>34</v>
      </c>
      <c r="AX189" s="14" t="s">
        <v>87</v>
      </c>
      <c r="AY189" s="250" t="s">
        <v>142</v>
      </c>
    </row>
    <row r="190" spans="1:65" s="2" customFormat="1" ht="21.75" customHeight="1">
      <c r="A190" s="34"/>
      <c r="B190" s="35"/>
      <c r="C190" s="251" t="s">
        <v>317</v>
      </c>
      <c r="D190" s="251" t="s">
        <v>260</v>
      </c>
      <c r="E190" s="252" t="s">
        <v>303</v>
      </c>
      <c r="F190" s="253" t="s">
        <v>304</v>
      </c>
      <c r="G190" s="254" t="s">
        <v>254</v>
      </c>
      <c r="H190" s="255">
        <v>2.575</v>
      </c>
      <c r="I190" s="256"/>
      <c r="J190" s="257">
        <f>ROUND(I190*H190,2)</f>
        <v>0</v>
      </c>
      <c r="K190" s="253" t="s">
        <v>147</v>
      </c>
      <c r="L190" s="258"/>
      <c r="M190" s="259" t="s">
        <v>1</v>
      </c>
      <c r="N190" s="260" t="s">
        <v>45</v>
      </c>
      <c r="O190" s="71"/>
      <c r="P190" s="209">
        <f>O190*H190</f>
        <v>0</v>
      </c>
      <c r="Q190" s="209">
        <v>0.131</v>
      </c>
      <c r="R190" s="209">
        <f>Q190*H190</f>
        <v>0.33732500000000004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176</v>
      </c>
      <c r="AT190" s="211" t="s">
        <v>260</v>
      </c>
      <c r="AU190" s="211" t="s">
        <v>89</v>
      </c>
      <c r="AY190" s="17" t="s">
        <v>142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87</v>
      </c>
      <c r="BK190" s="212">
        <f>ROUND(I190*H190,2)</f>
        <v>0</v>
      </c>
      <c r="BL190" s="17" t="s">
        <v>141</v>
      </c>
      <c r="BM190" s="211" t="s">
        <v>669</v>
      </c>
    </row>
    <row r="191" spans="2:51" s="13" customFormat="1" ht="11.25">
      <c r="B191" s="229"/>
      <c r="C191" s="230"/>
      <c r="D191" s="213" t="s">
        <v>225</v>
      </c>
      <c r="E191" s="231" t="s">
        <v>1</v>
      </c>
      <c r="F191" s="232" t="s">
        <v>670</v>
      </c>
      <c r="G191" s="230"/>
      <c r="H191" s="233">
        <v>2.575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225</v>
      </c>
      <c r="AU191" s="239" t="s">
        <v>89</v>
      </c>
      <c r="AV191" s="13" t="s">
        <v>89</v>
      </c>
      <c r="AW191" s="13" t="s">
        <v>34</v>
      </c>
      <c r="AX191" s="13" t="s">
        <v>80</v>
      </c>
      <c r="AY191" s="239" t="s">
        <v>142</v>
      </c>
    </row>
    <row r="192" spans="2:51" s="14" customFormat="1" ht="11.25">
      <c r="B192" s="240"/>
      <c r="C192" s="241"/>
      <c r="D192" s="213" t="s">
        <v>225</v>
      </c>
      <c r="E192" s="242" t="s">
        <v>1</v>
      </c>
      <c r="F192" s="243" t="s">
        <v>227</v>
      </c>
      <c r="G192" s="241"/>
      <c r="H192" s="244">
        <v>2.575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225</v>
      </c>
      <c r="AU192" s="250" t="s">
        <v>89</v>
      </c>
      <c r="AV192" s="14" t="s">
        <v>141</v>
      </c>
      <c r="AW192" s="14" t="s">
        <v>34</v>
      </c>
      <c r="AX192" s="14" t="s">
        <v>87</v>
      </c>
      <c r="AY192" s="250" t="s">
        <v>142</v>
      </c>
    </row>
    <row r="193" spans="1:65" s="2" customFormat="1" ht="16.5" customHeight="1">
      <c r="A193" s="34"/>
      <c r="B193" s="35"/>
      <c r="C193" s="251" t="s">
        <v>322</v>
      </c>
      <c r="D193" s="251" t="s">
        <v>260</v>
      </c>
      <c r="E193" s="252" t="s">
        <v>308</v>
      </c>
      <c r="F193" s="253" t="s">
        <v>309</v>
      </c>
      <c r="G193" s="254" t="s">
        <v>254</v>
      </c>
      <c r="H193" s="255">
        <v>4.635</v>
      </c>
      <c r="I193" s="256"/>
      <c r="J193" s="257">
        <f>ROUND(I193*H193,2)</f>
        <v>0</v>
      </c>
      <c r="K193" s="253" t="s">
        <v>147</v>
      </c>
      <c r="L193" s="258"/>
      <c r="M193" s="259" t="s">
        <v>1</v>
      </c>
      <c r="N193" s="260" t="s">
        <v>45</v>
      </c>
      <c r="O193" s="71"/>
      <c r="P193" s="209">
        <f>O193*H193</f>
        <v>0</v>
      </c>
      <c r="Q193" s="209">
        <v>0.131</v>
      </c>
      <c r="R193" s="209">
        <f>Q193*H193</f>
        <v>0.607185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176</v>
      </c>
      <c r="AT193" s="211" t="s">
        <v>260</v>
      </c>
      <c r="AU193" s="211" t="s">
        <v>89</v>
      </c>
      <c r="AY193" s="17" t="s">
        <v>142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87</v>
      </c>
      <c r="BK193" s="212">
        <f>ROUND(I193*H193,2)</f>
        <v>0</v>
      </c>
      <c r="BL193" s="17" t="s">
        <v>141</v>
      </c>
      <c r="BM193" s="211" t="s">
        <v>671</v>
      </c>
    </row>
    <row r="194" spans="2:51" s="13" customFormat="1" ht="11.25">
      <c r="B194" s="229"/>
      <c r="C194" s="230"/>
      <c r="D194" s="213" t="s">
        <v>225</v>
      </c>
      <c r="E194" s="231" t="s">
        <v>1</v>
      </c>
      <c r="F194" s="232" t="s">
        <v>311</v>
      </c>
      <c r="G194" s="230"/>
      <c r="H194" s="233">
        <v>4.635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225</v>
      </c>
      <c r="AU194" s="239" t="s">
        <v>89</v>
      </c>
      <c r="AV194" s="13" t="s">
        <v>89</v>
      </c>
      <c r="AW194" s="13" t="s">
        <v>34</v>
      </c>
      <c r="AX194" s="13" t="s">
        <v>80</v>
      </c>
      <c r="AY194" s="239" t="s">
        <v>142</v>
      </c>
    </row>
    <row r="195" spans="2:51" s="14" customFormat="1" ht="11.25">
      <c r="B195" s="240"/>
      <c r="C195" s="241"/>
      <c r="D195" s="213" t="s">
        <v>225</v>
      </c>
      <c r="E195" s="242" t="s">
        <v>1</v>
      </c>
      <c r="F195" s="243" t="s">
        <v>227</v>
      </c>
      <c r="G195" s="241"/>
      <c r="H195" s="244">
        <v>4.635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225</v>
      </c>
      <c r="AU195" s="250" t="s">
        <v>89</v>
      </c>
      <c r="AV195" s="14" t="s">
        <v>141</v>
      </c>
      <c r="AW195" s="14" t="s">
        <v>34</v>
      </c>
      <c r="AX195" s="14" t="s">
        <v>87</v>
      </c>
      <c r="AY195" s="250" t="s">
        <v>142</v>
      </c>
    </row>
    <row r="196" spans="2:63" s="11" customFormat="1" ht="22.9" customHeight="1">
      <c r="B196" s="186"/>
      <c r="C196" s="187"/>
      <c r="D196" s="188" t="s">
        <v>79</v>
      </c>
      <c r="E196" s="227" t="s">
        <v>181</v>
      </c>
      <c r="F196" s="227" t="s">
        <v>312</v>
      </c>
      <c r="G196" s="187"/>
      <c r="H196" s="187"/>
      <c r="I196" s="190"/>
      <c r="J196" s="228">
        <f>BK196</f>
        <v>0</v>
      </c>
      <c r="K196" s="187"/>
      <c r="L196" s="192"/>
      <c r="M196" s="193"/>
      <c r="N196" s="194"/>
      <c r="O196" s="194"/>
      <c r="P196" s="195">
        <f>SUM(P197:P237)</f>
        <v>0</v>
      </c>
      <c r="Q196" s="194"/>
      <c r="R196" s="195">
        <f>SUM(R197:R237)</f>
        <v>8.747034</v>
      </c>
      <c r="S196" s="194"/>
      <c r="T196" s="196">
        <f>SUM(T197:T237)</f>
        <v>0</v>
      </c>
      <c r="AR196" s="197" t="s">
        <v>87</v>
      </c>
      <c r="AT196" s="198" t="s">
        <v>79</v>
      </c>
      <c r="AU196" s="198" t="s">
        <v>87</v>
      </c>
      <c r="AY196" s="197" t="s">
        <v>142</v>
      </c>
      <c r="BK196" s="199">
        <f>SUM(BK197:BK237)</f>
        <v>0</v>
      </c>
    </row>
    <row r="197" spans="1:65" s="2" customFormat="1" ht="21.75" customHeight="1">
      <c r="A197" s="34"/>
      <c r="B197" s="35"/>
      <c r="C197" s="200" t="s">
        <v>327</v>
      </c>
      <c r="D197" s="200" t="s">
        <v>143</v>
      </c>
      <c r="E197" s="201" t="s">
        <v>313</v>
      </c>
      <c r="F197" s="202" t="s">
        <v>314</v>
      </c>
      <c r="G197" s="203" t="s">
        <v>281</v>
      </c>
      <c r="H197" s="204">
        <v>1</v>
      </c>
      <c r="I197" s="205"/>
      <c r="J197" s="206">
        <f>ROUND(I197*H197,2)</f>
        <v>0</v>
      </c>
      <c r="K197" s="202" t="s">
        <v>147</v>
      </c>
      <c r="L197" s="39"/>
      <c r="M197" s="207" t="s">
        <v>1</v>
      </c>
      <c r="N197" s="208" t="s">
        <v>45</v>
      </c>
      <c r="O197" s="71"/>
      <c r="P197" s="209">
        <f>O197*H197</f>
        <v>0</v>
      </c>
      <c r="Q197" s="209">
        <v>0.0007</v>
      </c>
      <c r="R197" s="209">
        <f>Q197*H197</f>
        <v>0.0007</v>
      </c>
      <c r="S197" s="209">
        <v>0</v>
      </c>
      <c r="T197" s="21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1" t="s">
        <v>141</v>
      </c>
      <c r="AT197" s="211" t="s">
        <v>143</v>
      </c>
      <c r="AU197" s="211" t="s">
        <v>89</v>
      </c>
      <c r="AY197" s="17" t="s">
        <v>142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87</v>
      </c>
      <c r="BK197" s="212">
        <f>ROUND(I197*H197,2)</f>
        <v>0</v>
      </c>
      <c r="BL197" s="17" t="s">
        <v>141</v>
      </c>
      <c r="BM197" s="211" t="s">
        <v>672</v>
      </c>
    </row>
    <row r="198" spans="2:51" s="13" customFormat="1" ht="11.25">
      <c r="B198" s="229"/>
      <c r="C198" s="230"/>
      <c r="D198" s="213" t="s">
        <v>225</v>
      </c>
      <c r="E198" s="231" t="s">
        <v>1</v>
      </c>
      <c r="F198" s="232" t="s">
        <v>316</v>
      </c>
      <c r="G198" s="230"/>
      <c r="H198" s="233">
        <v>1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225</v>
      </c>
      <c r="AU198" s="239" t="s">
        <v>89</v>
      </c>
      <c r="AV198" s="13" t="s">
        <v>89</v>
      </c>
      <c r="AW198" s="13" t="s">
        <v>34</v>
      </c>
      <c r="AX198" s="13" t="s">
        <v>80</v>
      </c>
      <c r="AY198" s="239" t="s">
        <v>142</v>
      </c>
    </row>
    <row r="199" spans="2:51" s="14" customFormat="1" ht="11.25">
      <c r="B199" s="240"/>
      <c r="C199" s="241"/>
      <c r="D199" s="213" t="s">
        <v>225</v>
      </c>
      <c r="E199" s="242" t="s">
        <v>1</v>
      </c>
      <c r="F199" s="243" t="s">
        <v>227</v>
      </c>
      <c r="G199" s="241"/>
      <c r="H199" s="244">
        <v>1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225</v>
      </c>
      <c r="AU199" s="250" t="s">
        <v>89</v>
      </c>
      <c r="AV199" s="14" t="s">
        <v>141</v>
      </c>
      <c r="AW199" s="14" t="s">
        <v>34</v>
      </c>
      <c r="AX199" s="14" t="s">
        <v>87</v>
      </c>
      <c r="AY199" s="250" t="s">
        <v>142</v>
      </c>
    </row>
    <row r="200" spans="1:65" s="2" customFormat="1" ht="21.75" customHeight="1">
      <c r="A200" s="34"/>
      <c r="B200" s="35"/>
      <c r="C200" s="251" t="s">
        <v>331</v>
      </c>
      <c r="D200" s="251" t="s">
        <v>260</v>
      </c>
      <c r="E200" s="252" t="s">
        <v>318</v>
      </c>
      <c r="F200" s="253" t="s">
        <v>319</v>
      </c>
      <c r="G200" s="254" t="s">
        <v>281</v>
      </c>
      <c r="H200" s="255">
        <v>1</v>
      </c>
      <c r="I200" s="256"/>
      <c r="J200" s="257">
        <f>ROUND(I200*H200,2)</f>
        <v>0</v>
      </c>
      <c r="K200" s="253" t="s">
        <v>147</v>
      </c>
      <c r="L200" s="258"/>
      <c r="M200" s="259" t="s">
        <v>1</v>
      </c>
      <c r="N200" s="260" t="s">
        <v>45</v>
      </c>
      <c r="O200" s="71"/>
      <c r="P200" s="209">
        <f>O200*H200</f>
        <v>0</v>
      </c>
      <c r="Q200" s="209">
        <v>0.0013</v>
      </c>
      <c r="R200" s="209">
        <f>Q200*H200</f>
        <v>0.0013</v>
      </c>
      <c r="S200" s="209">
        <v>0</v>
      </c>
      <c r="T200" s="21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1" t="s">
        <v>176</v>
      </c>
      <c r="AT200" s="211" t="s">
        <v>260</v>
      </c>
      <c r="AU200" s="211" t="s">
        <v>89</v>
      </c>
      <c r="AY200" s="17" t="s">
        <v>142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87</v>
      </c>
      <c r="BK200" s="212">
        <f>ROUND(I200*H200,2)</f>
        <v>0</v>
      </c>
      <c r="BL200" s="17" t="s">
        <v>141</v>
      </c>
      <c r="BM200" s="211" t="s">
        <v>673</v>
      </c>
    </row>
    <row r="201" spans="2:51" s="13" customFormat="1" ht="11.25">
      <c r="B201" s="229"/>
      <c r="C201" s="230"/>
      <c r="D201" s="213" t="s">
        <v>225</v>
      </c>
      <c r="E201" s="231" t="s">
        <v>1</v>
      </c>
      <c r="F201" s="232" t="s">
        <v>321</v>
      </c>
      <c r="G201" s="230"/>
      <c r="H201" s="233">
        <v>1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225</v>
      </c>
      <c r="AU201" s="239" t="s">
        <v>89</v>
      </c>
      <c r="AV201" s="13" t="s">
        <v>89</v>
      </c>
      <c r="AW201" s="13" t="s">
        <v>34</v>
      </c>
      <c r="AX201" s="13" t="s">
        <v>80</v>
      </c>
      <c r="AY201" s="239" t="s">
        <v>142</v>
      </c>
    </row>
    <row r="202" spans="2:51" s="14" customFormat="1" ht="11.25">
      <c r="B202" s="240"/>
      <c r="C202" s="241"/>
      <c r="D202" s="213" t="s">
        <v>225</v>
      </c>
      <c r="E202" s="242" t="s">
        <v>1</v>
      </c>
      <c r="F202" s="243" t="s">
        <v>227</v>
      </c>
      <c r="G202" s="241"/>
      <c r="H202" s="244">
        <v>1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225</v>
      </c>
      <c r="AU202" s="250" t="s">
        <v>89</v>
      </c>
      <c r="AV202" s="14" t="s">
        <v>141</v>
      </c>
      <c r="AW202" s="14" t="s">
        <v>34</v>
      </c>
      <c r="AX202" s="14" t="s">
        <v>87</v>
      </c>
      <c r="AY202" s="250" t="s">
        <v>142</v>
      </c>
    </row>
    <row r="203" spans="1:65" s="2" customFormat="1" ht="21.75" customHeight="1">
      <c r="A203" s="34"/>
      <c r="B203" s="35"/>
      <c r="C203" s="200" t="s">
        <v>337</v>
      </c>
      <c r="D203" s="200" t="s">
        <v>143</v>
      </c>
      <c r="E203" s="201" t="s">
        <v>323</v>
      </c>
      <c r="F203" s="202" t="s">
        <v>324</v>
      </c>
      <c r="G203" s="203" t="s">
        <v>281</v>
      </c>
      <c r="H203" s="204">
        <v>1</v>
      </c>
      <c r="I203" s="205"/>
      <c r="J203" s="206">
        <f>ROUND(I203*H203,2)</f>
        <v>0</v>
      </c>
      <c r="K203" s="202" t="s">
        <v>147</v>
      </c>
      <c r="L203" s="39"/>
      <c r="M203" s="207" t="s">
        <v>1</v>
      </c>
      <c r="N203" s="208" t="s">
        <v>45</v>
      </c>
      <c r="O203" s="71"/>
      <c r="P203" s="209">
        <f>O203*H203</f>
        <v>0</v>
      </c>
      <c r="Q203" s="209">
        <v>0.11241</v>
      </c>
      <c r="R203" s="209">
        <f>Q203*H203</f>
        <v>0.11241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141</v>
      </c>
      <c r="AT203" s="211" t="s">
        <v>143</v>
      </c>
      <c r="AU203" s="211" t="s">
        <v>89</v>
      </c>
      <c r="AY203" s="17" t="s">
        <v>142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87</v>
      </c>
      <c r="BK203" s="212">
        <f>ROUND(I203*H203,2)</f>
        <v>0</v>
      </c>
      <c r="BL203" s="17" t="s">
        <v>141</v>
      </c>
      <c r="BM203" s="211" t="s">
        <v>674</v>
      </c>
    </row>
    <row r="204" spans="2:51" s="13" customFormat="1" ht="11.25">
      <c r="B204" s="229"/>
      <c r="C204" s="230"/>
      <c r="D204" s="213" t="s">
        <v>225</v>
      </c>
      <c r="E204" s="231" t="s">
        <v>1</v>
      </c>
      <c r="F204" s="232" t="s">
        <v>326</v>
      </c>
      <c r="G204" s="230"/>
      <c r="H204" s="233">
        <v>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225</v>
      </c>
      <c r="AU204" s="239" t="s">
        <v>89</v>
      </c>
      <c r="AV204" s="13" t="s">
        <v>89</v>
      </c>
      <c r="AW204" s="13" t="s">
        <v>34</v>
      </c>
      <c r="AX204" s="13" t="s">
        <v>80</v>
      </c>
      <c r="AY204" s="239" t="s">
        <v>142</v>
      </c>
    </row>
    <row r="205" spans="2:51" s="14" customFormat="1" ht="11.25">
      <c r="B205" s="240"/>
      <c r="C205" s="241"/>
      <c r="D205" s="213" t="s">
        <v>225</v>
      </c>
      <c r="E205" s="242" t="s">
        <v>1</v>
      </c>
      <c r="F205" s="243" t="s">
        <v>227</v>
      </c>
      <c r="G205" s="241"/>
      <c r="H205" s="244">
        <v>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225</v>
      </c>
      <c r="AU205" s="250" t="s">
        <v>89</v>
      </c>
      <c r="AV205" s="14" t="s">
        <v>141</v>
      </c>
      <c r="AW205" s="14" t="s">
        <v>34</v>
      </c>
      <c r="AX205" s="14" t="s">
        <v>87</v>
      </c>
      <c r="AY205" s="250" t="s">
        <v>142</v>
      </c>
    </row>
    <row r="206" spans="1:65" s="2" customFormat="1" ht="16.5" customHeight="1">
      <c r="A206" s="34"/>
      <c r="B206" s="35"/>
      <c r="C206" s="251" t="s">
        <v>342</v>
      </c>
      <c r="D206" s="251" t="s">
        <v>260</v>
      </c>
      <c r="E206" s="252" t="s">
        <v>328</v>
      </c>
      <c r="F206" s="253" t="s">
        <v>329</v>
      </c>
      <c r="G206" s="254" t="s">
        <v>281</v>
      </c>
      <c r="H206" s="255">
        <v>1</v>
      </c>
      <c r="I206" s="256"/>
      <c r="J206" s="257">
        <f>ROUND(I206*H206,2)</f>
        <v>0</v>
      </c>
      <c r="K206" s="253" t="s">
        <v>147</v>
      </c>
      <c r="L206" s="258"/>
      <c r="M206" s="259" t="s">
        <v>1</v>
      </c>
      <c r="N206" s="260" t="s">
        <v>45</v>
      </c>
      <c r="O206" s="71"/>
      <c r="P206" s="209">
        <f>O206*H206</f>
        <v>0</v>
      </c>
      <c r="Q206" s="209">
        <v>0.0061</v>
      </c>
      <c r="R206" s="209">
        <f>Q206*H206</f>
        <v>0.0061</v>
      </c>
      <c r="S206" s="209">
        <v>0</v>
      </c>
      <c r="T206" s="21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1" t="s">
        <v>176</v>
      </c>
      <c r="AT206" s="211" t="s">
        <v>260</v>
      </c>
      <c r="AU206" s="211" t="s">
        <v>89</v>
      </c>
      <c r="AY206" s="17" t="s">
        <v>142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87</v>
      </c>
      <c r="BK206" s="212">
        <f>ROUND(I206*H206,2)</f>
        <v>0</v>
      </c>
      <c r="BL206" s="17" t="s">
        <v>141</v>
      </c>
      <c r="BM206" s="211" t="s">
        <v>675</v>
      </c>
    </row>
    <row r="207" spans="1:65" s="2" customFormat="1" ht="21.75" customHeight="1">
      <c r="A207" s="34"/>
      <c r="B207" s="35"/>
      <c r="C207" s="200" t="s">
        <v>346</v>
      </c>
      <c r="D207" s="200" t="s">
        <v>143</v>
      </c>
      <c r="E207" s="201" t="s">
        <v>332</v>
      </c>
      <c r="F207" s="202" t="s">
        <v>333</v>
      </c>
      <c r="G207" s="203" t="s">
        <v>334</v>
      </c>
      <c r="H207" s="204">
        <v>50</v>
      </c>
      <c r="I207" s="205"/>
      <c r="J207" s="206">
        <f>ROUND(I207*H207,2)</f>
        <v>0</v>
      </c>
      <c r="K207" s="202" t="s">
        <v>147</v>
      </c>
      <c r="L207" s="39"/>
      <c r="M207" s="207" t="s">
        <v>1</v>
      </c>
      <c r="N207" s="208" t="s">
        <v>45</v>
      </c>
      <c r="O207" s="71"/>
      <c r="P207" s="209">
        <f>O207*H207</f>
        <v>0</v>
      </c>
      <c r="Q207" s="209">
        <v>0.00011</v>
      </c>
      <c r="R207" s="209">
        <f>Q207*H207</f>
        <v>0.0055000000000000005</v>
      </c>
      <c r="S207" s="209">
        <v>0</v>
      </c>
      <c r="T207" s="21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1" t="s">
        <v>141</v>
      </c>
      <c r="AT207" s="211" t="s">
        <v>143</v>
      </c>
      <c r="AU207" s="211" t="s">
        <v>89</v>
      </c>
      <c r="AY207" s="17" t="s">
        <v>142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87</v>
      </c>
      <c r="BK207" s="212">
        <f>ROUND(I207*H207,2)</f>
        <v>0</v>
      </c>
      <c r="BL207" s="17" t="s">
        <v>141</v>
      </c>
      <c r="BM207" s="211" t="s">
        <v>676</v>
      </c>
    </row>
    <row r="208" spans="2:51" s="13" customFormat="1" ht="11.25">
      <c r="B208" s="229"/>
      <c r="C208" s="230"/>
      <c r="D208" s="213" t="s">
        <v>225</v>
      </c>
      <c r="E208" s="231" t="s">
        <v>1</v>
      </c>
      <c r="F208" s="232" t="s">
        <v>336</v>
      </c>
      <c r="G208" s="230"/>
      <c r="H208" s="233">
        <v>50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225</v>
      </c>
      <c r="AU208" s="239" t="s">
        <v>89</v>
      </c>
      <c r="AV208" s="13" t="s">
        <v>89</v>
      </c>
      <c r="AW208" s="13" t="s">
        <v>34</v>
      </c>
      <c r="AX208" s="13" t="s">
        <v>80</v>
      </c>
      <c r="AY208" s="239" t="s">
        <v>142</v>
      </c>
    </row>
    <row r="209" spans="2:51" s="14" customFormat="1" ht="11.25">
      <c r="B209" s="240"/>
      <c r="C209" s="241"/>
      <c r="D209" s="213" t="s">
        <v>225</v>
      </c>
      <c r="E209" s="242" t="s">
        <v>1</v>
      </c>
      <c r="F209" s="243" t="s">
        <v>227</v>
      </c>
      <c r="G209" s="241"/>
      <c r="H209" s="244">
        <v>50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225</v>
      </c>
      <c r="AU209" s="250" t="s">
        <v>89</v>
      </c>
      <c r="AV209" s="14" t="s">
        <v>141</v>
      </c>
      <c r="AW209" s="14" t="s">
        <v>34</v>
      </c>
      <c r="AX209" s="14" t="s">
        <v>87</v>
      </c>
      <c r="AY209" s="250" t="s">
        <v>142</v>
      </c>
    </row>
    <row r="210" spans="1:65" s="2" customFormat="1" ht="21.75" customHeight="1">
      <c r="A210" s="34"/>
      <c r="B210" s="35"/>
      <c r="C210" s="200" t="s">
        <v>350</v>
      </c>
      <c r="D210" s="200" t="s">
        <v>143</v>
      </c>
      <c r="E210" s="201" t="s">
        <v>338</v>
      </c>
      <c r="F210" s="202" t="s">
        <v>339</v>
      </c>
      <c r="G210" s="203" t="s">
        <v>254</v>
      </c>
      <c r="H210" s="204">
        <v>4.8</v>
      </c>
      <c r="I210" s="205"/>
      <c r="J210" s="206">
        <f>ROUND(I210*H210,2)</f>
        <v>0</v>
      </c>
      <c r="K210" s="202" t="s">
        <v>147</v>
      </c>
      <c r="L210" s="39"/>
      <c r="M210" s="207" t="s">
        <v>1</v>
      </c>
      <c r="N210" s="208" t="s">
        <v>45</v>
      </c>
      <c r="O210" s="71"/>
      <c r="P210" s="209">
        <f>O210*H210</f>
        <v>0</v>
      </c>
      <c r="Q210" s="209">
        <v>0.00085</v>
      </c>
      <c r="R210" s="209">
        <f>Q210*H210</f>
        <v>0.004079999999999999</v>
      </c>
      <c r="S210" s="209">
        <v>0</v>
      </c>
      <c r="T210" s="21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1" t="s">
        <v>141</v>
      </c>
      <c r="AT210" s="211" t="s">
        <v>143</v>
      </c>
      <c r="AU210" s="211" t="s">
        <v>89</v>
      </c>
      <c r="AY210" s="17" t="s">
        <v>142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87</v>
      </c>
      <c r="BK210" s="212">
        <f>ROUND(I210*H210,2)</f>
        <v>0</v>
      </c>
      <c r="BL210" s="17" t="s">
        <v>141</v>
      </c>
      <c r="BM210" s="211" t="s">
        <v>677</v>
      </c>
    </row>
    <row r="211" spans="2:51" s="13" customFormat="1" ht="11.25">
      <c r="B211" s="229"/>
      <c r="C211" s="230"/>
      <c r="D211" s="213" t="s">
        <v>225</v>
      </c>
      <c r="E211" s="231" t="s">
        <v>1</v>
      </c>
      <c r="F211" s="232" t="s">
        <v>341</v>
      </c>
      <c r="G211" s="230"/>
      <c r="H211" s="233">
        <v>4.8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225</v>
      </c>
      <c r="AU211" s="239" t="s">
        <v>89</v>
      </c>
      <c r="AV211" s="13" t="s">
        <v>89</v>
      </c>
      <c r="AW211" s="13" t="s">
        <v>34</v>
      </c>
      <c r="AX211" s="13" t="s">
        <v>80</v>
      </c>
      <c r="AY211" s="239" t="s">
        <v>142</v>
      </c>
    </row>
    <row r="212" spans="2:51" s="14" customFormat="1" ht="11.25">
      <c r="B212" s="240"/>
      <c r="C212" s="241"/>
      <c r="D212" s="213" t="s">
        <v>225</v>
      </c>
      <c r="E212" s="242" t="s">
        <v>1</v>
      </c>
      <c r="F212" s="243" t="s">
        <v>227</v>
      </c>
      <c r="G212" s="241"/>
      <c r="H212" s="244">
        <v>4.8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225</v>
      </c>
      <c r="AU212" s="250" t="s">
        <v>89</v>
      </c>
      <c r="AV212" s="14" t="s">
        <v>141</v>
      </c>
      <c r="AW212" s="14" t="s">
        <v>34</v>
      </c>
      <c r="AX212" s="14" t="s">
        <v>87</v>
      </c>
      <c r="AY212" s="250" t="s">
        <v>142</v>
      </c>
    </row>
    <row r="213" spans="1:65" s="2" customFormat="1" ht="16.5" customHeight="1">
      <c r="A213" s="34"/>
      <c r="B213" s="35"/>
      <c r="C213" s="200" t="s">
        <v>358</v>
      </c>
      <c r="D213" s="200" t="s">
        <v>143</v>
      </c>
      <c r="E213" s="201" t="s">
        <v>343</v>
      </c>
      <c r="F213" s="202" t="s">
        <v>344</v>
      </c>
      <c r="G213" s="203" t="s">
        <v>334</v>
      </c>
      <c r="H213" s="204">
        <v>50</v>
      </c>
      <c r="I213" s="205"/>
      <c r="J213" s="206">
        <f>ROUND(I213*H213,2)</f>
        <v>0</v>
      </c>
      <c r="K213" s="202" t="s">
        <v>147</v>
      </c>
      <c r="L213" s="39"/>
      <c r="M213" s="207" t="s">
        <v>1</v>
      </c>
      <c r="N213" s="208" t="s">
        <v>45</v>
      </c>
      <c r="O213" s="71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1" t="s">
        <v>141</v>
      </c>
      <c r="AT213" s="211" t="s">
        <v>143</v>
      </c>
      <c r="AU213" s="211" t="s">
        <v>89</v>
      </c>
      <c r="AY213" s="17" t="s">
        <v>142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87</v>
      </c>
      <c r="BK213" s="212">
        <f>ROUND(I213*H213,2)</f>
        <v>0</v>
      </c>
      <c r="BL213" s="17" t="s">
        <v>141</v>
      </c>
      <c r="BM213" s="211" t="s">
        <v>678</v>
      </c>
    </row>
    <row r="214" spans="1:65" s="2" customFormat="1" ht="16.5" customHeight="1">
      <c r="A214" s="34"/>
      <c r="B214" s="35"/>
      <c r="C214" s="200" t="s">
        <v>363</v>
      </c>
      <c r="D214" s="200" t="s">
        <v>143</v>
      </c>
      <c r="E214" s="201" t="s">
        <v>347</v>
      </c>
      <c r="F214" s="202" t="s">
        <v>348</v>
      </c>
      <c r="G214" s="203" t="s">
        <v>254</v>
      </c>
      <c r="H214" s="204">
        <v>4.8</v>
      </c>
      <c r="I214" s="205"/>
      <c r="J214" s="206">
        <f>ROUND(I214*H214,2)</f>
        <v>0</v>
      </c>
      <c r="K214" s="202" t="s">
        <v>147</v>
      </c>
      <c r="L214" s="39"/>
      <c r="M214" s="207" t="s">
        <v>1</v>
      </c>
      <c r="N214" s="208" t="s">
        <v>45</v>
      </c>
      <c r="O214" s="71"/>
      <c r="P214" s="209">
        <f>O214*H214</f>
        <v>0</v>
      </c>
      <c r="Q214" s="209">
        <v>1E-05</v>
      </c>
      <c r="R214" s="209">
        <f>Q214*H214</f>
        <v>4.8E-05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141</v>
      </c>
      <c r="AT214" s="211" t="s">
        <v>143</v>
      </c>
      <c r="AU214" s="211" t="s">
        <v>89</v>
      </c>
      <c r="AY214" s="17" t="s">
        <v>142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87</v>
      </c>
      <c r="BK214" s="212">
        <f>ROUND(I214*H214,2)</f>
        <v>0</v>
      </c>
      <c r="BL214" s="17" t="s">
        <v>141</v>
      </c>
      <c r="BM214" s="211" t="s">
        <v>679</v>
      </c>
    </row>
    <row r="215" spans="1:65" s="2" customFormat="1" ht="21.75" customHeight="1">
      <c r="A215" s="34"/>
      <c r="B215" s="35"/>
      <c r="C215" s="200" t="s">
        <v>368</v>
      </c>
      <c r="D215" s="200" t="s">
        <v>143</v>
      </c>
      <c r="E215" s="201" t="s">
        <v>351</v>
      </c>
      <c r="F215" s="202" t="s">
        <v>352</v>
      </c>
      <c r="G215" s="203" t="s">
        <v>334</v>
      </c>
      <c r="H215" s="204">
        <v>18</v>
      </c>
      <c r="I215" s="205"/>
      <c r="J215" s="206">
        <f>ROUND(I215*H215,2)</f>
        <v>0</v>
      </c>
      <c r="K215" s="202" t="s">
        <v>194</v>
      </c>
      <c r="L215" s="39"/>
      <c r="M215" s="207" t="s">
        <v>1</v>
      </c>
      <c r="N215" s="208" t="s">
        <v>45</v>
      </c>
      <c r="O215" s="71"/>
      <c r="P215" s="209">
        <f>O215*H215</f>
        <v>0</v>
      </c>
      <c r="Q215" s="209">
        <v>0.1554</v>
      </c>
      <c r="R215" s="209">
        <f>Q215*H215</f>
        <v>2.7972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141</v>
      </c>
      <c r="AT215" s="211" t="s">
        <v>143</v>
      </c>
      <c r="AU215" s="211" t="s">
        <v>89</v>
      </c>
      <c r="AY215" s="17" t="s">
        <v>142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87</v>
      </c>
      <c r="BK215" s="212">
        <f>ROUND(I215*H215,2)</f>
        <v>0</v>
      </c>
      <c r="BL215" s="17" t="s">
        <v>141</v>
      </c>
      <c r="BM215" s="211" t="s">
        <v>680</v>
      </c>
    </row>
    <row r="216" spans="2:51" s="13" customFormat="1" ht="11.25">
      <c r="B216" s="229"/>
      <c r="C216" s="230"/>
      <c r="D216" s="213" t="s">
        <v>225</v>
      </c>
      <c r="E216" s="231" t="s">
        <v>1</v>
      </c>
      <c r="F216" s="232" t="s">
        <v>521</v>
      </c>
      <c r="G216" s="230"/>
      <c r="H216" s="233">
        <v>14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225</v>
      </c>
      <c r="AU216" s="239" t="s">
        <v>89</v>
      </c>
      <c r="AV216" s="13" t="s">
        <v>89</v>
      </c>
      <c r="AW216" s="13" t="s">
        <v>34</v>
      </c>
      <c r="AX216" s="13" t="s">
        <v>80</v>
      </c>
      <c r="AY216" s="239" t="s">
        <v>142</v>
      </c>
    </row>
    <row r="217" spans="2:51" s="13" customFormat="1" ht="11.25">
      <c r="B217" s="229"/>
      <c r="C217" s="230"/>
      <c r="D217" s="213" t="s">
        <v>225</v>
      </c>
      <c r="E217" s="231" t="s">
        <v>1</v>
      </c>
      <c r="F217" s="232" t="s">
        <v>356</v>
      </c>
      <c r="G217" s="230"/>
      <c r="H217" s="233">
        <v>2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225</v>
      </c>
      <c r="AU217" s="239" t="s">
        <v>89</v>
      </c>
      <c r="AV217" s="13" t="s">
        <v>89</v>
      </c>
      <c r="AW217" s="13" t="s">
        <v>34</v>
      </c>
      <c r="AX217" s="13" t="s">
        <v>80</v>
      </c>
      <c r="AY217" s="239" t="s">
        <v>142</v>
      </c>
    </row>
    <row r="218" spans="2:51" s="13" customFormat="1" ht="11.25">
      <c r="B218" s="229"/>
      <c r="C218" s="230"/>
      <c r="D218" s="213" t="s">
        <v>225</v>
      </c>
      <c r="E218" s="231" t="s">
        <v>1</v>
      </c>
      <c r="F218" s="232" t="s">
        <v>357</v>
      </c>
      <c r="G218" s="230"/>
      <c r="H218" s="233">
        <v>2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225</v>
      </c>
      <c r="AU218" s="239" t="s">
        <v>89</v>
      </c>
      <c r="AV218" s="13" t="s">
        <v>89</v>
      </c>
      <c r="AW218" s="13" t="s">
        <v>34</v>
      </c>
      <c r="AX218" s="13" t="s">
        <v>80</v>
      </c>
      <c r="AY218" s="239" t="s">
        <v>142</v>
      </c>
    </row>
    <row r="219" spans="2:51" s="14" customFormat="1" ht="11.25">
      <c r="B219" s="240"/>
      <c r="C219" s="241"/>
      <c r="D219" s="213" t="s">
        <v>225</v>
      </c>
      <c r="E219" s="242" t="s">
        <v>1</v>
      </c>
      <c r="F219" s="243" t="s">
        <v>227</v>
      </c>
      <c r="G219" s="241"/>
      <c r="H219" s="244">
        <v>18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225</v>
      </c>
      <c r="AU219" s="250" t="s">
        <v>89</v>
      </c>
      <c r="AV219" s="14" t="s">
        <v>141</v>
      </c>
      <c r="AW219" s="14" t="s">
        <v>34</v>
      </c>
      <c r="AX219" s="14" t="s">
        <v>87</v>
      </c>
      <c r="AY219" s="250" t="s">
        <v>142</v>
      </c>
    </row>
    <row r="220" spans="1:65" s="2" customFormat="1" ht="16.5" customHeight="1">
      <c r="A220" s="34"/>
      <c r="B220" s="35"/>
      <c r="C220" s="251" t="s">
        <v>373</v>
      </c>
      <c r="D220" s="251" t="s">
        <v>260</v>
      </c>
      <c r="E220" s="252" t="s">
        <v>359</v>
      </c>
      <c r="F220" s="253" t="s">
        <v>360</v>
      </c>
      <c r="G220" s="254" t="s">
        <v>334</v>
      </c>
      <c r="H220" s="255">
        <v>14.14</v>
      </c>
      <c r="I220" s="256"/>
      <c r="J220" s="257">
        <f>ROUND(I220*H220,2)</f>
        <v>0</v>
      </c>
      <c r="K220" s="253" t="s">
        <v>147</v>
      </c>
      <c r="L220" s="258"/>
      <c r="M220" s="259" t="s">
        <v>1</v>
      </c>
      <c r="N220" s="260" t="s">
        <v>45</v>
      </c>
      <c r="O220" s="71"/>
      <c r="P220" s="209">
        <f>O220*H220</f>
        <v>0</v>
      </c>
      <c r="Q220" s="209">
        <v>0.102</v>
      </c>
      <c r="R220" s="209">
        <f>Q220*H220</f>
        <v>1.44228</v>
      </c>
      <c r="S220" s="209">
        <v>0</v>
      </c>
      <c r="T220" s="21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1" t="s">
        <v>176</v>
      </c>
      <c r="AT220" s="211" t="s">
        <v>260</v>
      </c>
      <c r="AU220" s="211" t="s">
        <v>89</v>
      </c>
      <c r="AY220" s="17" t="s">
        <v>142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7" t="s">
        <v>87</v>
      </c>
      <c r="BK220" s="212">
        <f>ROUND(I220*H220,2)</f>
        <v>0</v>
      </c>
      <c r="BL220" s="17" t="s">
        <v>141</v>
      </c>
      <c r="BM220" s="211" t="s">
        <v>681</v>
      </c>
    </row>
    <row r="221" spans="2:51" s="13" customFormat="1" ht="11.25">
      <c r="B221" s="229"/>
      <c r="C221" s="230"/>
      <c r="D221" s="213" t="s">
        <v>225</v>
      </c>
      <c r="E221" s="231" t="s">
        <v>1</v>
      </c>
      <c r="F221" s="232" t="s">
        <v>526</v>
      </c>
      <c r="G221" s="230"/>
      <c r="H221" s="233">
        <v>14.14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225</v>
      </c>
      <c r="AU221" s="239" t="s">
        <v>89</v>
      </c>
      <c r="AV221" s="13" t="s">
        <v>89</v>
      </c>
      <c r="AW221" s="13" t="s">
        <v>34</v>
      </c>
      <c r="AX221" s="13" t="s">
        <v>80</v>
      </c>
      <c r="AY221" s="239" t="s">
        <v>142</v>
      </c>
    </row>
    <row r="222" spans="2:51" s="14" customFormat="1" ht="11.25">
      <c r="B222" s="240"/>
      <c r="C222" s="241"/>
      <c r="D222" s="213" t="s">
        <v>225</v>
      </c>
      <c r="E222" s="242" t="s">
        <v>1</v>
      </c>
      <c r="F222" s="243" t="s">
        <v>227</v>
      </c>
      <c r="G222" s="241"/>
      <c r="H222" s="244">
        <v>14.14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225</v>
      </c>
      <c r="AU222" s="250" t="s">
        <v>89</v>
      </c>
      <c r="AV222" s="14" t="s">
        <v>141</v>
      </c>
      <c r="AW222" s="14" t="s">
        <v>34</v>
      </c>
      <c r="AX222" s="14" t="s">
        <v>87</v>
      </c>
      <c r="AY222" s="250" t="s">
        <v>142</v>
      </c>
    </row>
    <row r="223" spans="1:65" s="2" customFormat="1" ht="16.5" customHeight="1">
      <c r="A223" s="34"/>
      <c r="B223" s="35"/>
      <c r="C223" s="251" t="s">
        <v>378</v>
      </c>
      <c r="D223" s="251" t="s">
        <v>260</v>
      </c>
      <c r="E223" s="252" t="s">
        <v>369</v>
      </c>
      <c r="F223" s="253" t="s">
        <v>370</v>
      </c>
      <c r="G223" s="254" t="s">
        <v>334</v>
      </c>
      <c r="H223" s="255">
        <v>2.02</v>
      </c>
      <c r="I223" s="256"/>
      <c r="J223" s="257">
        <f>ROUND(I223*H223,2)</f>
        <v>0</v>
      </c>
      <c r="K223" s="253" t="s">
        <v>147</v>
      </c>
      <c r="L223" s="258"/>
      <c r="M223" s="259" t="s">
        <v>1</v>
      </c>
      <c r="N223" s="260" t="s">
        <v>45</v>
      </c>
      <c r="O223" s="71"/>
      <c r="P223" s="209">
        <f>O223*H223</f>
        <v>0</v>
      </c>
      <c r="Q223" s="209">
        <v>0.0483</v>
      </c>
      <c r="R223" s="209">
        <f>Q223*H223</f>
        <v>0.097566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176</v>
      </c>
      <c r="AT223" s="211" t="s">
        <v>260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682</v>
      </c>
    </row>
    <row r="224" spans="2:51" s="13" customFormat="1" ht="11.25">
      <c r="B224" s="229"/>
      <c r="C224" s="230"/>
      <c r="D224" s="213" t="s">
        <v>225</v>
      </c>
      <c r="E224" s="231" t="s">
        <v>1</v>
      </c>
      <c r="F224" s="232" t="s">
        <v>372</v>
      </c>
      <c r="G224" s="230"/>
      <c r="H224" s="233">
        <v>2.02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225</v>
      </c>
      <c r="AU224" s="239" t="s">
        <v>89</v>
      </c>
      <c r="AV224" s="13" t="s">
        <v>89</v>
      </c>
      <c r="AW224" s="13" t="s">
        <v>34</v>
      </c>
      <c r="AX224" s="13" t="s">
        <v>80</v>
      </c>
      <c r="AY224" s="239" t="s">
        <v>142</v>
      </c>
    </row>
    <row r="225" spans="2:51" s="14" customFormat="1" ht="11.25">
      <c r="B225" s="240"/>
      <c r="C225" s="241"/>
      <c r="D225" s="213" t="s">
        <v>225</v>
      </c>
      <c r="E225" s="242" t="s">
        <v>1</v>
      </c>
      <c r="F225" s="243" t="s">
        <v>227</v>
      </c>
      <c r="G225" s="241"/>
      <c r="H225" s="244">
        <v>2.02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225</v>
      </c>
      <c r="AU225" s="250" t="s">
        <v>89</v>
      </c>
      <c r="AV225" s="14" t="s">
        <v>141</v>
      </c>
      <c r="AW225" s="14" t="s">
        <v>34</v>
      </c>
      <c r="AX225" s="14" t="s">
        <v>87</v>
      </c>
      <c r="AY225" s="250" t="s">
        <v>142</v>
      </c>
    </row>
    <row r="226" spans="1:65" s="2" customFormat="1" ht="21.75" customHeight="1">
      <c r="A226" s="34"/>
      <c r="B226" s="35"/>
      <c r="C226" s="251" t="s">
        <v>383</v>
      </c>
      <c r="D226" s="251" t="s">
        <v>260</v>
      </c>
      <c r="E226" s="252" t="s">
        <v>374</v>
      </c>
      <c r="F226" s="253" t="s">
        <v>375</v>
      </c>
      <c r="G226" s="254" t="s">
        <v>334</v>
      </c>
      <c r="H226" s="255">
        <v>2.02</v>
      </c>
      <c r="I226" s="256"/>
      <c r="J226" s="257">
        <f>ROUND(I226*H226,2)</f>
        <v>0</v>
      </c>
      <c r="K226" s="253" t="s">
        <v>147</v>
      </c>
      <c r="L226" s="258"/>
      <c r="M226" s="259" t="s">
        <v>1</v>
      </c>
      <c r="N226" s="260" t="s">
        <v>45</v>
      </c>
      <c r="O226" s="71"/>
      <c r="P226" s="209">
        <f>O226*H226</f>
        <v>0</v>
      </c>
      <c r="Q226" s="209">
        <v>0.064</v>
      </c>
      <c r="R226" s="209">
        <f>Q226*H226</f>
        <v>0.12928</v>
      </c>
      <c r="S226" s="209">
        <v>0</v>
      </c>
      <c r="T226" s="21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1" t="s">
        <v>176</v>
      </c>
      <c r="AT226" s="211" t="s">
        <v>260</v>
      </c>
      <c r="AU226" s="211" t="s">
        <v>89</v>
      </c>
      <c r="AY226" s="17" t="s">
        <v>142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7" t="s">
        <v>87</v>
      </c>
      <c r="BK226" s="212">
        <f>ROUND(I226*H226,2)</f>
        <v>0</v>
      </c>
      <c r="BL226" s="17" t="s">
        <v>141</v>
      </c>
      <c r="BM226" s="211" t="s">
        <v>683</v>
      </c>
    </row>
    <row r="227" spans="2:51" s="13" customFormat="1" ht="11.25">
      <c r="B227" s="229"/>
      <c r="C227" s="230"/>
      <c r="D227" s="213" t="s">
        <v>225</v>
      </c>
      <c r="E227" s="231" t="s">
        <v>1</v>
      </c>
      <c r="F227" s="232" t="s">
        <v>377</v>
      </c>
      <c r="G227" s="230"/>
      <c r="H227" s="233">
        <v>2.02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225</v>
      </c>
      <c r="AU227" s="239" t="s">
        <v>89</v>
      </c>
      <c r="AV227" s="13" t="s">
        <v>89</v>
      </c>
      <c r="AW227" s="13" t="s">
        <v>34</v>
      </c>
      <c r="AX227" s="13" t="s">
        <v>80</v>
      </c>
      <c r="AY227" s="239" t="s">
        <v>142</v>
      </c>
    </row>
    <row r="228" spans="2:51" s="14" customFormat="1" ht="11.25">
      <c r="B228" s="240"/>
      <c r="C228" s="241"/>
      <c r="D228" s="213" t="s">
        <v>225</v>
      </c>
      <c r="E228" s="242" t="s">
        <v>1</v>
      </c>
      <c r="F228" s="243" t="s">
        <v>227</v>
      </c>
      <c r="G228" s="241"/>
      <c r="H228" s="244">
        <v>2.02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225</v>
      </c>
      <c r="AU228" s="250" t="s">
        <v>89</v>
      </c>
      <c r="AV228" s="14" t="s">
        <v>141</v>
      </c>
      <c r="AW228" s="14" t="s">
        <v>34</v>
      </c>
      <c r="AX228" s="14" t="s">
        <v>87</v>
      </c>
      <c r="AY228" s="250" t="s">
        <v>142</v>
      </c>
    </row>
    <row r="229" spans="1:65" s="2" customFormat="1" ht="33" customHeight="1">
      <c r="A229" s="34"/>
      <c r="B229" s="35"/>
      <c r="C229" s="200" t="s">
        <v>388</v>
      </c>
      <c r="D229" s="200" t="s">
        <v>143</v>
      </c>
      <c r="E229" s="201" t="s">
        <v>379</v>
      </c>
      <c r="F229" s="202" t="s">
        <v>380</v>
      </c>
      <c r="G229" s="203" t="s">
        <v>334</v>
      </c>
      <c r="H229" s="204">
        <v>22</v>
      </c>
      <c r="I229" s="205"/>
      <c r="J229" s="206">
        <f>ROUND(I229*H229,2)</f>
        <v>0</v>
      </c>
      <c r="K229" s="202" t="s">
        <v>194</v>
      </c>
      <c r="L229" s="39"/>
      <c r="M229" s="207" t="s">
        <v>1</v>
      </c>
      <c r="N229" s="208" t="s">
        <v>45</v>
      </c>
      <c r="O229" s="71"/>
      <c r="P229" s="209">
        <f>O229*H229</f>
        <v>0</v>
      </c>
      <c r="Q229" s="209">
        <v>0.1295</v>
      </c>
      <c r="R229" s="209">
        <f>Q229*H229</f>
        <v>2.849</v>
      </c>
      <c r="S229" s="209">
        <v>0</v>
      </c>
      <c r="T229" s="21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1" t="s">
        <v>141</v>
      </c>
      <c r="AT229" s="211" t="s">
        <v>143</v>
      </c>
      <c r="AU229" s="211" t="s">
        <v>89</v>
      </c>
      <c r="AY229" s="17" t="s">
        <v>142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7" t="s">
        <v>87</v>
      </c>
      <c r="BK229" s="212">
        <f>ROUND(I229*H229,2)</f>
        <v>0</v>
      </c>
      <c r="BL229" s="17" t="s">
        <v>141</v>
      </c>
      <c r="BM229" s="211" t="s">
        <v>684</v>
      </c>
    </row>
    <row r="230" spans="2:51" s="13" customFormat="1" ht="11.25">
      <c r="B230" s="229"/>
      <c r="C230" s="230"/>
      <c r="D230" s="213" t="s">
        <v>225</v>
      </c>
      <c r="E230" s="231" t="s">
        <v>1</v>
      </c>
      <c r="F230" s="232" t="s">
        <v>685</v>
      </c>
      <c r="G230" s="230"/>
      <c r="H230" s="233">
        <v>22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225</v>
      </c>
      <c r="AU230" s="239" t="s">
        <v>89</v>
      </c>
      <c r="AV230" s="13" t="s">
        <v>89</v>
      </c>
      <c r="AW230" s="13" t="s">
        <v>34</v>
      </c>
      <c r="AX230" s="13" t="s">
        <v>80</v>
      </c>
      <c r="AY230" s="239" t="s">
        <v>142</v>
      </c>
    </row>
    <row r="231" spans="2:51" s="14" customFormat="1" ht="11.25">
      <c r="B231" s="240"/>
      <c r="C231" s="241"/>
      <c r="D231" s="213" t="s">
        <v>225</v>
      </c>
      <c r="E231" s="242" t="s">
        <v>1</v>
      </c>
      <c r="F231" s="243" t="s">
        <v>227</v>
      </c>
      <c r="G231" s="241"/>
      <c r="H231" s="244">
        <v>22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225</v>
      </c>
      <c r="AU231" s="250" t="s">
        <v>89</v>
      </c>
      <c r="AV231" s="14" t="s">
        <v>141</v>
      </c>
      <c r="AW231" s="14" t="s">
        <v>34</v>
      </c>
      <c r="AX231" s="14" t="s">
        <v>87</v>
      </c>
      <c r="AY231" s="250" t="s">
        <v>142</v>
      </c>
    </row>
    <row r="232" spans="1:65" s="2" customFormat="1" ht="16.5" customHeight="1">
      <c r="A232" s="34"/>
      <c r="B232" s="35"/>
      <c r="C232" s="251" t="s">
        <v>393</v>
      </c>
      <c r="D232" s="251" t="s">
        <v>260</v>
      </c>
      <c r="E232" s="252" t="s">
        <v>384</v>
      </c>
      <c r="F232" s="253" t="s">
        <v>385</v>
      </c>
      <c r="G232" s="254" t="s">
        <v>334</v>
      </c>
      <c r="H232" s="255">
        <v>22.22</v>
      </c>
      <c r="I232" s="256"/>
      <c r="J232" s="257">
        <f>ROUND(I232*H232,2)</f>
        <v>0</v>
      </c>
      <c r="K232" s="253" t="s">
        <v>147</v>
      </c>
      <c r="L232" s="258"/>
      <c r="M232" s="259" t="s">
        <v>1</v>
      </c>
      <c r="N232" s="260" t="s">
        <v>45</v>
      </c>
      <c r="O232" s="71"/>
      <c r="P232" s="209">
        <f>O232*H232</f>
        <v>0</v>
      </c>
      <c r="Q232" s="209">
        <v>0.058</v>
      </c>
      <c r="R232" s="209">
        <f>Q232*H232</f>
        <v>1.28876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176</v>
      </c>
      <c r="AT232" s="211" t="s">
        <v>260</v>
      </c>
      <c r="AU232" s="211" t="s">
        <v>89</v>
      </c>
      <c r="AY232" s="17" t="s">
        <v>142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87</v>
      </c>
      <c r="BK232" s="212">
        <f>ROUND(I232*H232,2)</f>
        <v>0</v>
      </c>
      <c r="BL232" s="17" t="s">
        <v>141</v>
      </c>
      <c r="BM232" s="211" t="s">
        <v>686</v>
      </c>
    </row>
    <row r="233" spans="2:51" s="13" customFormat="1" ht="11.25">
      <c r="B233" s="229"/>
      <c r="C233" s="230"/>
      <c r="D233" s="213" t="s">
        <v>225</v>
      </c>
      <c r="E233" s="231" t="s">
        <v>1</v>
      </c>
      <c r="F233" s="232" t="s">
        <v>687</v>
      </c>
      <c r="G233" s="230"/>
      <c r="H233" s="233">
        <v>22.22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225</v>
      </c>
      <c r="AU233" s="239" t="s">
        <v>89</v>
      </c>
      <c r="AV233" s="13" t="s">
        <v>89</v>
      </c>
      <c r="AW233" s="13" t="s">
        <v>34</v>
      </c>
      <c r="AX233" s="13" t="s">
        <v>80</v>
      </c>
      <c r="AY233" s="239" t="s">
        <v>142</v>
      </c>
    </row>
    <row r="234" spans="2:51" s="14" customFormat="1" ht="11.25">
      <c r="B234" s="240"/>
      <c r="C234" s="241"/>
      <c r="D234" s="213" t="s">
        <v>225</v>
      </c>
      <c r="E234" s="242" t="s">
        <v>1</v>
      </c>
      <c r="F234" s="243" t="s">
        <v>227</v>
      </c>
      <c r="G234" s="241"/>
      <c r="H234" s="244">
        <v>22.22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225</v>
      </c>
      <c r="AU234" s="250" t="s">
        <v>89</v>
      </c>
      <c r="AV234" s="14" t="s">
        <v>141</v>
      </c>
      <c r="AW234" s="14" t="s">
        <v>34</v>
      </c>
      <c r="AX234" s="14" t="s">
        <v>87</v>
      </c>
      <c r="AY234" s="250" t="s">
        <v>142</v>
      </c>
    </row>
    <row r="235" spans="1:65" s="2" customFormat="1" ht="21.75" customHeight="1">
      <c r="A235" s="34"/>
      <c r="B235" s="35"/>
      <c r="C235" s="200" t="s">
        <v>398</v>
      </c>
      <c r="D235" s="200" t="s">
        <v>143</v>
      </c>
      <c r="E235" s="201" t="s">
        <v>541</v>
      </c>
      <c r="F235" s="202" t="s">
        <v>542</v>
      </c>
      <c r="G235" s="203" t="s">
        <v>334</v>
      </c>
      <c r="H235" s="204">
        <v>21</v>
      </c>
      <c r="I235" s="205"/>
      <c r="J235" s="206">
        <f>ROUND(I235*H235,2)</f>
        <v>0</v>
      </c>
      <c r="K235" s="202" t="s">
        <v>147</v>
      </c>
      <c r="L235" s="39"/>
      <c r="M235" s="207" t="s">
        <v>1</v>
      </c>
      <c r="N235" s="208" t="s">
        <v>45</v>
      </c>
      <c r="O235" s="71"/>
      <c r="P235" s="209">
        <f>O235*H235</f>
        <v>0</v>
      </c>
      <c r="Q235" s="209">
        <v>0.00061</v>
      </c>
      <c r="R235" s="209">
        <f>Q235*H235</f>
        <v>0.01281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141</v>
      </c>
      <c r="AT235" s="211" t="s">
        <v>143</v>
      </c>
      <c r="AU235" s="211" t="s">
        <v>89</v>
      </c>
      <c r="AY235" s="17" t="s">
        <v>142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87</v>
      </c>
      <c r="BK235" s="212">
        <f>ROUND(I235*H235,2)</f>
        <v>0</v>
      </c>
      <c r="BL235" s="17" t="s">
        <v>141</v>
      </c>
      <c r="BM235" s="211" t="s">
        <v>688</v>
      </c>
    </row>
    <row r="236" spans="2:51" s="13" customFormat="1" ht="11.25">
      <c r="B236" s="229"/>
      <c r="C236" s="230"/>
      <c r="D236" s="213" t="s">
        <v>225</v>
      </c>
      <c r="E236" s="231" t="s">
        <v>1</v>
      </c>
      <c r="F236" s="232" t="s">
        <v>689</v>
      </c>
      <c r="G236" s="230"/>
      <c r="H236" s="233">
        <v>21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225</v>
      </c>
      <c r="AU236" s="239" t="s">
        <v>89</v>
      </c>
      <c r="AV236" s="13" t="s">
        <v>89</v>
      </c>
      <c r="AW236" s="13" t="s">
        <v>34</v>
      </c>
      <c r="AX236" s="13" t="s">
        <v>80</v>
      </c>
      <c r="AY236" s="239" t="s">
        <v>142</v>
      </c>
    </row>
    <row r="237" spans="2:51" s="14" customFormat="1" ht="11.25">
      <c r="B237" s="240"/>
      <c r="C237" s="241"/>
      <c r="D237" s="213" t="s">
        <v>225</v>
      </c>
      <c r="E237" s="242" t="s">
        <v>1</v>
      </c>
      <c r="F237" s="243" t="s">
        <v>227</v>
      </c>
      <c r="G237" s="241"/>
      <c r="H237" s="244">
        <v>21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225</v>
      </c>
      <c r="AU237" s="250" t="s">
        <v>89</v>
      </c>
      <c r="AV237" s="14" t="s">
        <v>141</v>
      </c>
      <c r="AW237" s="14" t="s">
        <v>34</v>
      </c>
      <c r="AX237" s="14" t="s">
        <v>87</v>
      </c>
      <c r="AY237" s="250" t="s">
        <v>142</v>
      </c>
    </row>
    <row r="238" spans="2:63" s="11" customFormat="1" ht="22.9" customHeight="1">
      <c r="B238" s="186"/>
      <c r="C238" s="187"/>
      <c r="D238" s="188" t="s">
        <v>79</v>
      </c>
      <c r="E238" s="227" t="s">
        <v>403</v>
      </c>
      <c r="F238" s="227" t="s">
        <v>404</v>
      </c>
      <c r="G238" s="187"/>
      <c r="H238" s="187"/>
      <c r="I238" s="190"/>
      <c r="J238" s="228">
        <f>BK238</f>
        <v>0</v>
      </c>
      <c r="K238" s="187"/>
      <c r="L238" s="192"/>
      <c r="M238" s="193"/>
      <c r="N238" s="194"/>
      <c r="O238" s="194"/>
      <c r="P238" s="195">
        <f>SUM(P239:P258)</f>
        <v>0</v>
      </c>
      <c r="Q238" s="194"/>
      <c r="R238" s="195">
        <f>SUM(R239:R258)</f>
        <v>0</v>
      </c>
      <c r="S238" s="194"/>
      <c r="T238" s="196">
        <f>SUM(T239:T258)</f>
        <v>0</v>
      </c>
      <c r="AR238" s="197" t="s">
        <v>87</v>
      </c>
      <c r="AT238" s="198" t="s">
        <v>79</v>
      </c>
      <c r="AU238" s="198" t="s">
        <v>87</v>
      </c>
      <c r="AY238" s="197" t="s">
        <v>142</v>
      </c>
      <c r="BK238" s="199">
        <f>SUM(BK239:BK258)</f>
        <v>0</v>
      </c>
    </row>
    <row r="239" spans="1:65" s="2" customFormat="1" ht="16.5" customHeight="1">
      <c r="A239" s="34"/>
      <c r="B239" s="35"/>
      <c r="C239" s="200" t="s">
        <v>405</v>
      </c>
      <c r="D239" s="200" t="s">
        <v>143</v>
      </c>
      <c r="E239" s="201" t="s">
        <v>571</v>
      </c>
      <c r="F239" s="202" t="s">
        <v>572</v>
      </c>
      <c r="G239" s="203" t="s">
        <v>408</v>
      </c>
      <c r="H239" s="204">
        <v>1.907</v>
      </c>
      <c r="I239" s="205"/>
      <c r="J239" s="206">
        <f>ROUND(I239*H239,2)</f>
        <v>0</v>
      </c>
      <c r="K239" s="202" t="s">
        <v>147</v>
      </c>
      <c r="L239" s="39"/>
      <c r="M239" s="207" t="s">
        <v>1</v>
      </c>
      <c r="N239" s="208" t="s">
        <v>45</v>
      </c>
      <c r="O239" s="71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1" t="s">
        <v>141</v>
      </c>
      <c r="AT239" s="211" t="s">
        <v>143</v>
      </c>
      <c r="AU239" s="211" t="s">
        <v>89</v>
      </c>
      <c r="AY239" s="17" t="s">
        <v>142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7" t="s">
        <v>87</v>
      </c>
      <c r="BK239" s="212">
        <f>ROUND(I239*H239,2)</f>
        <v>0</v>
      </c>
      <c r="BL239" s="17" t="s">
        <v>141</v>
      </c>
      <c r="BM239" s="211" t="s">
        <v>690</v>
      </c>
    </row>
    <row r="240" spans="2:51" s="13" customFormat="1" ht="11.25">
      <c r="B240" s="229"/>
      <c r="C240" s="230"/>
      <c r="D240" s="213" t="s">
        <v>225</v>
      </c>
      <c r="E240" s="231" t="s">
        <v>1</v>
      </c>
      <c r="F240" s="232" t="s">
        <v>691</v>
      </c>
      <c r="G240" s="230"/>
      <c r="H240" s="233">
        <v>1.907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225</v>
      </c>
      <c r="AU240" s="239" t="s">
        <v>89</v>
      </c>
      <c r="AV240" s="13" t="s">
        <v>89</v>
      </c>
      <c r="AW240" s="13" t="s">
        <v>34</v>
      </c>
      <c r="AX240" s="13" t="s">
        <v>80</v>
      </c>
      <c r="AY240" s="239" t="s">
        <v>142</v>
      </c>
    </row>
    <row r="241" spans="2:51" s="14" customFormat="1" ht="11.25">
      <c r="B241" s="240"/>
      <c r="C241" s="241"/>
      <c r="D241" s="213" t="s">
        <v>225</v>
      </c>
      <c r="E241" s="242" t="s">
        <v>1</v>
      </c>
      <c r="F241" s="243" t="s">
        <v>227</v>
      </c>
      <c r="G241" s="241"/>
      <c r="H241" s="244">
        <v>1.907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225</v>
      </c>
      <c r="AU241" s="250" t="s">
        <v>89</v>
      </c>
      <c r="AV241" s="14" t="s">
        <v>141</v>
      </c>
      <c r="AW241" s="14" t="s">
        <v>34</v>
      </c>
      <c r="AX241" s="14" t="s">
        <v>87</v>
      </c>
      <c r="AY241" s="250" t="s">
        <v>142</v>
      </c>
    </row>
    <row r="242" spans="1:65" s="2" customFormat="1" ht="21.75" customHeight="1">
      <c r="A242" s="34"/>
      <c r="B242" s="35"/>
      <c r="C242" s="200" t="s">
        <v>411</v>
      </c>
      <c r="D242" s="200" t="s">
        <v>143</v>
      </c>
      <c r="E242" s="201" t="s">
        <v>576</v>
      </c>
      <c r="F242" s="202" t="s">
        <v>577</v>
      </c>
      <c r="G242" s="203" t="s">
        <v>408</v>
      </c>
      <c r="H242" s="204">
        <v>26.698</v>
      </c>
      <c r="I242" s="205"/>
      <c r="J242" s="206">
        <f>ROUND(I242*H242,2)</f>
        <v>0</v>
      </c>
      <c r="K242" s="202" t="s">
        <v>147</v>
      </c>
      <c r="L242" s="39"/>
      <c r="M242" s="207" t="s">
        <v>1</v>
      </c>
      <c r="N242" s="208" t="s">
        <v>45</v>
      </c>
      <c r="O242" s="71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141</v>
      </c>
      <c r="AT242" s="211" t="s">
        <v>143</v>
      </c>
      <c r="AU242" s="211" t="s">
        <v>89</v>
      </c>
      <c r="AY242" s="17" t="s">
        <v>142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87</v>
      </c>
      <c r="BK242" s="212">
        <f>ROUND(I242*H242,2)</f>
        <v>0</v>
      </c>
      <c r="BL242" s="17" t="s">
        <v>141</v>
      </c>
      <c r="BM242" s="211" t="s">
        <v>692</v>
      </c>
    </row>
    <row r="243" spans="2:51" s="15" customFormat="1" ht="11.25">
      <c r="B243" s="261"/>
      <c r="C243" s="262"/>
      <c r="D243" s="213" t="s">
        <v>225</v>
      </c>
      <c r="E243" s="263" t="s">
        <v>1</v>
      </c>
      <c r="F243" s="264" t="s">
        <v>415</v>
      </c>
      <c r="G243" s="262"/>
      <c r="H243" s="263" t="s">
        <v>1</v>
      </c>
      <c r="I243" s="265"/>
      <c r="J243" s="262"/>
      <c r="K243" s="262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225</v>
      </c>
      <c r="AU243" s="270" t="s">
        <v>89</v>
      </c>
      <c r="AV243" s="15" t="s">
        <v>87</v>
      </c>
      <c r="AW243" s="15" t="s">
        <v>34</v>
      </c>
      <c r="AX243" s="15" t="s">
        <v>80</v>
      </c>
      <c r="AY243" s="270" t="s">
        <v>142</v>
      </c>
    </row>
    <row r="244" spans="2:51" s="13" customFormat="1" ht="11.25">
      <c r="B244" s="229"/>
      <c r="C244" s="230"/>
      <c r="D244" s="213" t="s">
        <v>225</v>
      </c>
      <c r="E244" s="231" t="s">
        <v>1</v>
      </c>
      <c r="F244" s="232" t="s">
        <v>693</v>
      </c>
      <c r="G244" s="230"/>
      <c r="H244" s="233">
        <v>26.698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225</v>
      </c>
      <c r="AU244" s="239" t="s">
        <v>89</v>
      </c>
      <c r="AV244" s="13" t="s">
        <v>89</v>
      </c>
      <c r="AW244" s="13" t="s">
        <v>34</v>
      </c>
      <c r="AX244" s="13" t="s">
        <v>80</v>
      </c>
      <c r="AY244" s="239" t="s">
        <v>142</v>
      </c>
    </row>
    <row r="245" spans="2:51" s="14" customFormat="1" ht="11.25">
      <c r="B245" s="240"/>
      <c r="C245" s="241"/>
      <c r="D245" s="213" t="s">
        <v>225</v>
      </c>
      <c r="E245" s="242" t="s">
        <v>1</v>
      </c>
      <c r="F245" s="243" t="s">
        <v>227</v>
      </c>
      <c r="G245" s="241"/>
      <c r="H245" s="244">
        <v>26.698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225</v>
      </c>
      <c r="AU245" s="250" t="s">
        <v>89</v>
      </c>
      <c r="AV245" s="14" t="s">
        <v>141</v>
      </c>
      <c r="AW245" s="14" t="s">
        <v>34</v>
      </c>
      <c r="AX245" s="14" t="s">
        <v>87</v>
      </c>
      <c r="AY245" s="250" t="s">
        <v>142</v>
      </c>
    </row>
    <row r="246" spans="1:65" s="2" customFormat="1" ht="16.5" customHeight="1">
      <c r="A246" s="34"/>
      <c r="B246" s="35"/>
      <c r="C246" s="200" t="s">
        <v>417</v>
      </c>
      <c r="D246" s="200" t="s">
        <v>143</v>
      </c>
      <c r="E246" s="201" t="s">
        <v>406</v>
      </c>
      <c r="F246" s="202" t="s">
        <v>407</v>
      </c>
      <c r="G246" s="203" t="s">
        <v>408</v>
      </c>
      <c r="H246" s="204">
        <v>3.69</v>
      </c>
      <c r="I246" s="205"/>
      <c r="J246" s="206">
        <f>ROUND(I246*H246,2)</f>
        <v>0</v>
      </c>
      <c r="K246" s="202" t="s">
        <v>147</v>
      </c>
      <c r="L246" s="39"/>
      <c r="M246" s="207" t="s">
        <v>1</v>
      </c>
      <c r="N246" s="208" t="s">
        <v>45</v>
      </c>
      <c r="O246" s="71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1" t="s">
        <v>141</v>
      </c>
      <c r="AT246" s="211" t="s">
        <v>143</v>
      </c>
      <c r="AU246" s="211" t="s">
        <v>89</v>
      </c>
      <c r="AY246" s="17" t="s">
        <v>142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7" t="s">
        <v>87</v>
      </c>
      <c r="BK246" s="212">
        <f>ROUND(I246*H246,2)</f>
        <v>0</v>
      </c>
      <c r="BL246" s="17" t="s">
        <v>141</v>
      </c>
      <c r="BM246" s="211" t="s">
        <v>694</v>
      </c>
    </row>
    <row r="247" spans="2:51" s="13" customFormat="1" ht="11.25">
      <c r="B247" s="229"/>
      <c r="C247" s="230"/>
      <c r="D247" s="213" t="s">
        <v>225</v>
      </c>
      <c r="E247" s="231" t="s">
        <v>1</v>
      </c>
      <c r="F247" s="232" t="s">
        <v>695</v>
      </c>
      <c r="G247" s="230"/>
      <c r="H247" s="233">
        <v>3.69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225</v>
      </c>
      <c r="AU247" s="239" t="s">
        <v>89</v>
      </c>
      <c r="AV247" s="13" t="s">
        <v>89</v>
      </c>
      <c r="AW247" s="13" t="s">
        <v>34</v>
      </c>
      <c r="AX247" s="13" t="s">
        <v>80</v>
      </c>
      <c r="AY247" s="239" t="s">
        <v>142</v>
      </c>
    </row>
    <row r="248" spans="2:51" s="14" customFormat="1" ht="11.25">
      <c r="B248" s="240"/>
      <c r="C248" s="241"/>
      <c r="D248" s="213" t="s">
        <v>225</v>
      </c>
      <c r="E248" s="242" t="s">
        <v>1</v>
      </c>
      <c r="F248" s="243" t="s">
        <v>227</v>
      </c>
      <c r="G248" s="241"/>
      <c r="H248" s="244">
        <v>3.69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225</v>
      </c>
      <c r="AU248" s="250" t="s">
        <v>89</v>
      </c>
      <c r="AV248" s="14" t="s">
        <v>141</v>
      </c>
      <c r="AW248" s="14" t="s">
        <v>34</v>
      </c>
      <c r="AX248" s="14" t="s">
        <v>87</v>
      </c>
      <c r="AY248" s="250" t="s">
        <v>142</v>
      </c>
    </row>
    <row r="249" spans="1:65" s="2" customFormat="1" ht="21.75" customHeight="1">
      <c r="A249" s="34"/>
      <c r="B249" s="35"/>
      <c r="C249" s="200" t="s">
        <v>424</v>
      </c>
      <c r="D249" s="200" t="s">
        <v>143</v>
      </c>
      <c r="E249" s="201" t="s">
        <v>412</v>
      </c>
      <c r="F249" s="202" t="s">
        <v>413</v>
      </c>
      <c r="G249" s="203" t="s">
        <v>408</v>
      </c>
      <c r="H249" s="204">
        <v>51.66</v>
      </c>
      <c r="I249" s="205"/>
      <c r="J249" s="206">
        <f>ROUND(I249*H249,2)</f>
        <v>0</v>
      </c>
      <c r="K249" s="202" t="s">
        <v>147</v>
      </c>
      <c r="L249" s="39"/>
      <c r="M249" s="207" t="s">
        <v>1</v>
      </c>
      <c r="N249" s="208" t="s">
        <v>45</v>
      </c>
      <c r="O249" s="71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1" t="s">
        <v>141</v>
      </c>
      <c r="AT249" s="211" t="s">
        <v>143</v>
      </c>
      <c r="AU249" s="211" t="s">
        <v>89</v>
      </c>
      <c r="AY249" s="17" t="s">
        <v>142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7" t="s">
        <v>87</v>
      </c>
      <c r="BK249" s="212">
        <f>ROUND(I249*H249,2)</f>
        <v>0</v>
      </c>
      <c r="BL249" s="17" t="s">
        <v>141</v>
      </c>
      <c r="BM249" s="211" t="s">
        <v>696</v>
      </c>
    </row>
    <row r="250" spans="2:51" s="15" customFormat="1" ht="11.25">
      <c r="B250" s="261"/>
      <c r="C250" s="262"/>
      <c r="D250" s="213" t="s">
        <v>225</v>
      </c>
      <c r="E250" s="263" t="s">
        <v>1</v>
      </c>
      <c r="F250" s="264" t="s">
        <v>415</v>
      </c>
      <c r="G250" s="262"/>
      <c r="H250" s="263" t="s">
        <v>1</v>
      </c>
      <c r="I250" s="265"/>
      <c r="J250" s="262"/>
      <c r="K250" s="262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225</v>
      </c>
      <c r="AU250" s="270" t="s">
        <v>89</v>
      </c>
      <c r="AV250" s="15" t="s">
        <v>87</v>
      </c>
      <c r="AW250" s="15" t="s">
        <v>34</v>
      </c>
      <c r="AX250" s="15" t="s">
        <v>80</v>
      </c>
      <c r="AY250" s="270" t="s">
        <v>142</v>
      </c>
    </row>
    <row r="251" spans="2:51" s="13" customFormat="1" ht="11.25">
      <c r="B251" s="229"/>
      <c r="C251" s="230"/>
      <c r="D251" s="213" t="s">
        <v>225</v>
      </c>
      <c r="E251" s="231" t="s">
        <v>1</v>
      </c>
      <c r="F251" s="232" t="s">
        <v>697</v>
      </c>
      <c r="G251" s="230"/>
      <c r="H251" s="233">
        <v>51.66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225</v>
      </c>
      <c r="AU251" s="239" t="s">
        <v>89</v>
      </c>
      <c r="AV251" s="13" t="s">
        <v>89</v>
      </c>
      <c r="AW251" s="13" t="s">
        <v>34</v>
      </c>
      <c r="AX251" s="13" t="s">
        <v>80</v>
      </c>
      <c r="AY251" s="239" t="s">
        <v>142</v>
      </c>
    </row>
    <row r="252" spans="2:51" s="14" customFormat="1" ht="11.25">
      <c r="B252" s="240"/>
      <c r="C252" s="241"/>
      <c r="D252" s="213" t="s">
        <v>225</v>
      </c>
      <c r="E252" s="242" t="s">
        <v>1</v>
      </c>
      <c r="F252" s="243" t="s">
        <v>227</v>
      </c>
      <c r="G252" s="241"/>
      <c r="H252" s="244">
        <v>51.66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225</v>
      </c>
      <c r="AU252" s="250" t="s">
        <v>89</v>
      </c>
      <c r="AV252" s="14" t="s">
        <v>141</v>
      </c>
      <c r="AW252" s="14" t="s">
        <v>34</v>
      </c>
      <c r="AX252" s="14" t="s">
        <v>87</v>
      </c>
      <c r="AY252" s="250" t="s">
        <v>142</v>
      </c>
    </row>
    <row r="253" spans="1:65" s="2" customFormat="1" ht="21.75" customHeight="1">
      <c r="A253" s="34"/>
      <c r="B253" s="35"/>
      <c r="C253" s="200" t="s">
        <v>531</v>
      </c>
      <c r="D253" s="200" t="s">
        <v>143</v>
      </c>
      <c r="E253" s="201" t="s">
        <v>418</v>
      </c>
      <c r="F253" s="202" t="s">
        <v>419</v>
      </c>
      <c r="G253" s="203" t="s">
        <v>408</v>
      </c>
      <c r="H253" s="204">
        <v>3.69</v>
      </c>
      <c r="I253" s="205"/>
      <c r="J253" s="206">
        <f>ROUND(I253*H253,2)</f>
        <v>0</v>
      </c>
      <c r="K253" s="202" t="s">
        <v>147</v>
      </c>
      <c r="L253" s="39"/>
      <c r="M253" s="207" t="s">
        <v>1</v>
      </c>
      <c r="N253" s="208" t="s">
        <v>45</v>
      </c>
      <c r="O253" s="71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1" t="s">
        <v>141</v>
      </c>
      <c r="AT253" s="211" t="s">
        <v>143</v>
      </c>
      <c r="AU253" s="211" t="s">
        <v>89</v>
      </c>
      <c r="AY253" s="17" t="s">
        <v>142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7" t="s">
        <v>87</v>
      </c>
      <c r="BK253" s="212">
        <f>ROUND(I253*H253,2)</f>
        <v>0</v>
      </c>
      <c r="BL253" s="17" t="s">
        <v>141</v>
      </c>
      <c r="BM253" s="211" t="s">
        <v>698</v>
      </c>
    </row>
    <row r="254" spans="2:51" s="13" customFormat="1" ht="11.25">
      <c r="B254" s="229"/>
      <c r="C254" s="230"/>
      <c r="D254" s="213" t="s">
        <v>225</v>
      </c>
      <c r="E254" s="231" t="s">
        <v>1</v>
      </c>
      <c r="F254" s="232" t="s">
        <v>699</v>
      </c>
      <c r="G254" s="230"/>
      <c r="H254" s="233">
        <v>3.69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225</v>
      </c>
      <c r="AU254" s="239" t="s">
        <v>89</v>
      </c>
      <c r="AV254" s="13" t="s">
        <v>89</v>
      </c>
      <c r="AW254" s="13" t="s">
        <v>34</v>
      </c>
      <c r="AX254" s="13" t="s">
        <v>80</v>
      </c>
      <c r="AY254" s="239" t="s">
        <v>142</v>
      </c>
    </row>
    <row r="255" spans="2:51" s="14" customFormat="1" ht="11.25">
      <c r="B255" s="240"/>
      <c r="C255" s="241"/>
      <c r="D255" s="213" t="s">
        <v>225</v>
      </c>
      <c r="E255" s="242" t="s">
        <v>1</v>
      </c>
      <c r="F255" s="243" t="s">
        <v>227</v>
      </c>
      <c r="G255" s="241"/>
      <c r="H255" s="244">
        <v>3.69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225</v>
      </c>
      <c r="AU255" s="250" t="s">
        <v>89</v>
      </c>
      <c r="AV255" s="14" t="s">
        <v>141</v>
      </c>
      <c r="AW255" s="14" t="s">
        <v>34</v>
      </c>
      <c r="AX255" s="14" t="s">
        <v>87</v>
      </c>
      <c r="AY255" s="250" t="s">
        <v>142</v>
      </c>
    </row>
    <row r="256" spans="1:65" s="2" customFormat="1" ht="21.75" customHeight="1">
      <c r="A256" s="34"/>
      <c r="B256" s="35"/>
      <c r="C256" s="200" t="s">
        <v>534</v>
      </c>
      <c r="D256" s="200" t="s">
        <v>143</v>
      </c>
      <c r="E256" s="201" t="s">
        <v>604</v>
      </c>
      <c r="F256" s="202" t="s">
        <v>605</v>
      </c>
      <c r="G256" s="203" t="s">
        <v>408</v>
      </c>
      <c r="H256" s="204">
        <v>1.907</v>
      </c>
      <c r="I256" s="205"/>
      <c r="J256" s="206">
        <f>ROUND(I256*H256,2)</f>
        <v>0</v>
      </c>
      <c r="K256" s="202" t="s">
        <v>147</v>
      </c>
      <c r="L256" s="39"/>
      <c r="M256" s="207" t="s">
        <v>1</v>
      </c>
      <c r="N256" s="208" t="s">
        <v>45</v>
      </c>
      <c r="O256" s="71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1" t="s">
        <v>141</v>
      </c>
      <c r="AT256" s="211" t="s">
        <v>143</v>
      </c>
      <c r="AU256" s="211" t="s">
        <v>89</v>
      </c>
      <c r="AY256" s="17" t="s">
        <v>142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" t="s">
        <v>87</v>
      </c>
      <c r="BK256" s="212">
        <f>ROUND(I256*H256,2)</f>
        <v>0</v>
      </c>
      <c r="BL256" s="17" t="s">
        <v>141</v>
      </c>
      <c r="BM256" s="211" t="s">
        <v>700</v>
      </c>
    </row>
    <row r="257" spans="2:51" s="13" customFormat="1" ht="11.25">
      <c r="B257" s="229"/>
      <c r="C257" s="230"/>
      <c r="D257" s="213" t="s">
        <v>225</v>
      </c>
      <c r="E257" s="231" t="s">
        <v>1</v>
      </c>
      <c r="F257" s="232" t="s">
        <v>701</v>
      </c>
      <c r="G257" s="230"/>
      <c r="H257" s="233">
        <v>1.907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225</v>
      </c>
      <c r="AU257" s="239" t="s">
        <v>89</v>
      </c>
      <c r="AV257" s="13" t="s">
        <v>89</v>
      </c>
      <c r="AW257" s="13" t="s">
        <v>34</v>
      </c>
      <c r="AX257" s="13" t="s">
        <v>80</v>
      </c>
      <c r="AY257" s="239" t="s">
        <v>142</v>
      </c>
    </row>
    <row r="258" spans="2:51" s="14" customFormat="1" ht="11.25">
      <c r="B258" s="240"/>
      <c r="C258" s="241"/>
      <c r="D258" s="213" t="s">
        <v>225</v>
      </c>
      <c r="E258" s="242" t="s">
        <v>1</v>
      </c>
      <c r="F258" s="243" t="s">
        <v>227</v>
      </c>
      <c r="G258" s="241"/>
      <c r="H258" s="244">
        <v>1.907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225</v>
      </c>
      <c r="AU258" s="250" t="s">
        <v>89</v>
      </c>
      <c r="AV258" s="14" t="s">
        <v>141</v>
      </c>
      <c r="AW258" s="14" t="s">
        <v>34</v>
      </c>
      <c r="AX258" s="14" t="s">
        <v>87</v>
      </c>
      <c r="AY258" s="250" t="s">
        <v>142</v>
      </c>
    </row>
    <row r="259" spans="2:63" s="11" customFormat="1" ht="22.9" customHeight="1">
      <c r="B259" s="186"/>
      <c r="C259" s="187"/>
      <c r="D259" s="188" t="s">
        <v>79</v>
      </c>
      <c r="E259" s="227" t="s">
        <v>422</v>
      </c>
      <c r="F259" s="227" t="s">
        <v>423</v>
      </c>
      <c r="G259" s="187"/>
      <c r="H259" s="187"/>
      <c r="I259" s="190"/>
      <c r="J259" s="228">
        <f>BK259</f>
        <v>0</v>
      </c>
      <c r="K259" s="187"/>
      <c r="L259" s="192"/>
      <c r="M259" s="193"/>
      <c r="N259" s="194"/>
      <c r="O259" s="194"/>
      <c r="P259" s="195">
        <f>P260</f>
        <v>0</v>
      </c>
      <c r="Q259" s="194"/>
      <c r="R259" s="195">
        <f>R260</f>
        <v>0</v>
      </c>
      <c r="S259" s="194"/>
      <c r="T259" s="196">
        <f>T260</f>
        <v>0</v>
      </c>
      <c r="AR259" s="197" t="s">
        <v>87</v>
      </c>
      <c r="AT259" s="198" t="s">
        <v>79</v>
      </c>
      <c r="AU259" s="198" t="s">
        <v>87</v>
      </c>
      <c r="AY259" s="197" t="s">
        <v>142</v>
      </c>
      <c r="BK259" s="199">
        <f>BK260</f>
        <v>0</v>
      </c>
    </row>
    <row r="260" spans="1:65" s="2" customFormat="1" ht="21.75" customHeight="1">
      <c r="A260" s="34"/>
      <c r="B260" s="35"/>
      <c r="C260" s="200" t="s">
        <v>537</v>
      </c>
      <c r="D260" s="200" t="s">
        <v>143</v>
      </c>
      <c r="E260" s="201" t="s">
        <v>425</v>
      </c>
      <c r="F260" s="202" t="s">
        <v>426</v>
      </c>
      <c r="G260" s="203" t="s">
        <v>408</v>
      </c>
      <c r="H260" s="204">
        <v>18.089</v>
      </c>
      <c r="I260" s="205"/>
      <c r="J260" s="206">
        <f>ROUND(I260*H260,2)</f>
        <v>0</v>
      </c>
      <c r="K260" s="202" t="s">
        <v>147</v>
      </c>
      <c r="L260" s="39"/>
      <c r="M260" s="271" t="s">
        <v>1</v>
      </c>
      <c r="N260" s="272" t="s">
        <v>45</v>
      </c>
      <c r="O260" s="219"/>
      <c r="P260" s="273">
        <f>O260*H260</f>
        <v>0</v>
      </c>
      <c r="Q260" s="273">
        <v>0</v>
      </c>
      <c r="R260" s="273">
        <f>Q260*H260</f>
        <v>0</v>
      </c>
      <c r="S260" s="273">
        <v>0</v>
      </c>
      <c r="T260" s="27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1" t="s">
        <v>141</v>
      </c>
      <c r="AT260" s="211" t="s">
        <v>143</v>
      </c>
      <c r="AU260" s="211" t="s">
        <v>89</v>
      </c>
      <c r="AY260" s="17" t="s">
        <v>142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7" t="s">
        <v>87</v>
      </c>
      <c r="BK260" s="212">
        <f>ROUND(I260*H260,2)</f>
        <v>0</v>
      </c>
      <c r="BL260" s="17" t="s">
        <v>141</v>
      </c>
      <c r="BM260" s="211" t="s">
        <v>702</v>
      </c>
    </row>
    <row r="261" spans="1:31" s="2" customFormat="1" ht="6.95" customHeight="1">
      <c r="A261" s="34"/>
      <c r="B261" s="54"/>
      <c r="C261" s="55"/>
      <c r="D261" s="55"/>
      <c r="E261" s="55"/>
      <c r="F261" s="55"/>
      <c r="G261" s="55"/>
      <c r="H261" s="55"/>
      <c r="I261" s="158"/>
      <c r="J261" s="55"/>
      <c r="K261" s="55"/>
      <c r="L261" s="39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sheetProtection algorithmName="SHA-512" hashValue="Be0PMKgpB+KAofctrbrFWxz4KoWKlUSz1PnhwkUJoOr3Sr3U+/NheHKcA9HiCHW8JGph/wv59wxJevC5XMenxw==" saltValue="gQ6rXvdd1ncsp5OSHUW2eOLDYZiydQ2+dem0mKM8erlgXJmZP2L1jG0oN1nWPRhvSqbomsBqyDZUz6F9CmNssA==" spinCount="100000" sheet="1" objects="1" scenarios="1" formatColumns="0" formatRows="0" autoFilter="0"/>
  <autoFilter ref="C125:K26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624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703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ROUND((SUM(BE126:BE278)),2)</f>
        <v>0</v>
      </c>
      <c r="G35" s="34"/>
      <c r="H35" s="34"/>
      <c r="I35" s="137">
        <v>0.21</v>
      </c>
      <c r="J35" s="136">
        <f>ROUND(((SUM(BE126:BE278))*I35),2)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ROUND((SUM(BF126:BF278)),2)</f>
        <v>0</v>
      </c>
      <c r="G36" s="34"/>
      <c r="H36" s="34"/>
      <c r="I36" s="137">
        <v>0.15</v>
      </c>
      <c r="J36" s="136">
        <f>ROUND(((SUM(BF126:BF278))*I36),2)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ROUND((SUM(BG126:BG278)),2)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ROUND((SUM(BH126:BH278)),2)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ROUND((SUM(BI126:BI278)),2)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624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2.2 - Zastávka č.2 - směr Guty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J128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J182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J209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J247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J277</f>
        <v>0</v>
      </c>
      <c r="K104" s="104"/>
      <c r="L104" s="226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7" t="str">
        <f>E7</f>
        <v>Dostavba nástupišť 4 zastávek na území města Třinec</v>
      </c>
      <c r="F114" s="328"/>
      <c r="G114" s="328"/>
      <c r="H114" s="328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7" t="s">
        <v>624</v>
      </c>
      <c r="F116" s="329"/>
      <c r="G116" s="329"/>
      <c r="H116" s="329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210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0" t="str">
        <f>E11</f>
        <v>2.2 - Zastávka č.2 - směr Guty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Třinec</v>
      </c>
      <c r="G120" s="36"/>
      <c r="H120" s="36"/>
      <c r="I120" s="123" t="s">
        <v>22</v>
      </c>
      <c r="J120" s="66" t="str">
        <f>IF(J14="","",J14)</f>
        <v>29. 1. 2020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>Město Třinec</v>
      </c>
      <c r="G122" s="36"/>
      <c r="H122" s="36"/>
      <c r="I122" s="123" t="s">
        <v>32</v>
      </c>
      <c r="J122" s="32" t="str">
        <f>E23</f>
        <v>UDI MORAVA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123" t="s">
        <v>37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0" customFormat="1" ht="29.25" customHeight="1">
      <c r="A125" s="174"/>
      <c r="B125" s="175"/>
      <c r="C125" s="176" t="s">
        <v>127</v>
      </c>
      <c r="D125" s="177" t="s">
        <v>65</v>
      </c>
      <c r="E125" s="177" t="s">
        <v>61</v>
      </c>
      <c r="F125" s="177" t="s">
        <v>62</v>
      </c>
      <c r="G125" s="177" t="s">
        <v>128</v>
      </c>
      <c r="H125" s="177" t="s">
        <v>129</v>
      </c>
      <c r="I125" s="178" t="s">
        <v>130</v>
      </c>
      <c r="J125" s="177" t="s">
        <v>121</v>
      </c>
      <c r="K125" s="179" t="s">
        <v>131</v>
      </c>
      <c r="L125" s="180"/>
      <c r="M125" s="75" t="s">
        <v>1</v>
      </c>
      <c r="N125" s="76" t="s">
        <v>44</v>
      </c>
      <c r="O125" s="76" t="s">
        <v>132</v>
      </c>
      <c r="P125" s="76" t="s">
        <v>133</v>
      </c>
      <c r="Q125" s="76" t="s">
        <v>134</v>
      </c>
      <c r="R125" s="76" t="s">
        <v>135</v>
      </c>
      <c r="S125" s="76" t="s">
        <v>136</v>
      </c>
      <c r="T125" s="77" t="s">
        <v>137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4"/>
      <c r="B126" s="35"/>
      <c r="C126" s="82" t="s">
        <v>138</v>
      </c>
      <c r="D126" s="36"/>
      <c r="E126" s="36"/>
      <c r="F126" s="36"/>
      <c r="G126" s="36"/>
      <c r="H126" s="36"/>
      <c r="I126" s="122"/>
      <c r="J126" s="181">
        <f>BK126</f>
        <v>0</v>
      </c>
      <c r="K126" s="36"/>
      <c r="L126" s="39"/>
      <c r="M126" s="78"/>
      <c r="N126" s="182"/>
      <c r="O126" s="79"/>
      <c r="P126" s="183">
        <f>P127</f>
        <v>0</v>
      </c>
      <c r="Q126" s="79"/>
      <c r="R126" s="183">
        <f>R127</f>
        <v>16.376108000000002</v>
      </c>
      <c r="S126" s="79"/>
      <c r="T126" s="184">
        <f>T127</f>
        <v>14.928400000000002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79</v>
      </c>
      <c r="AU126" s="17" t="s">
        <v>123</v>
      </c>
      <c r="BK126" s="185">
        <f>BK127</f>
        <v>0</v>
      </c>
    </row>
    <row r="127" spans="2:63" s="11" customFormat="1" ht="25.9" customHeight="1">
      <c r="B127" s="186"/>
      <c r="C127" s="187"/>
      <c r="D127" s="188" t="s">
        <v>79</v>
      </c>
      <c r="E127" s="189" t="s">
        <v>218</v>
      </c>
      <c r="F127" s="189" t="s">
        <v>219</v>
      </c>
      <c r="G127" s="187"/>
      <c r="H127" s="187"/>
      <c r="I127" s="190"/>
      <c r="J127" s="191">
        <f>BK127</f>
        <v>0</v>
      </c>
      <c r="K127" s="187"/>
      <c r="L127" s="192"/>
      <c r="M127" s="193"/>
      <c r="N127" s="194"/>
      <c r="O127" s="194"/>
      <c r="P127" s="195">
        <f>P128+P182+P209+P247+P277</f>
        <v>0</v>
      </c>
      <c r="Q127" s="194"/>
      <c r="R127" s="195">
        <f>R128+R182+R209+R247+R277</f>
        <v>16.376108000000002</v>
      </c>
      <c r="S127" s="194"/>
      <c r="T127" s="196">
        <f>T128+T182+T209+T247+T277</f>
        <v>14.928400000000002</v>
      </c>
      <c r="AR127" s="197" t="s">
        <v>87</v>
      </c>
      <c r="AT127" s="198" t="s">
        <v>79</v>
      </c>
      <c r="AU127" s="198" t="s">
        <v>80</v>
      </c>
      <c r="AY127" s="197" t="s">
        <v>142</v>
      </c>
      <c r="BK127" s="199">
        <f>BK128+BK182+BK209+BK247+BK277</f>
        <v>0</v>
      </c>
    </row>
    <row r="128" spans="2:63" s="11" customFormat="1" ht="22.9" customHeight="1">
      <c r="B128" s="186"/>
      <c r="C128" s="187"/>
      <c r="D128" s="188" t="s">
        <v>79</v>
      </c>
      <c r="E128" s="227" t="s">
        <v>87</v>
      </c>
      <c r="F128" s="227" t="s">
        <v>220</v>
      </c>
      <c r="G128" s="187"/>
      <c r="H128" s="187"/>
      <c r="I128" s="190"/>
      <c r="J128" s="228">
        <f>BK128</f>
        <v>0</v>
      </c>
      <c r="K128" s="187"/>
      <c r="L128" s="192"/>
      <c r="M128" s="193"/>
      <c r="N128" s="194"/>
      <c r="O128" s="194"/>
      <c r="P128" s="195">
        <f>SUM(P129:P181)</f>
        <v>0</v>
      </c>
      <c r="Q128" s="194"/>
      <c r="R128" s="195">
        <f>SUM(R129:R181)</f>
        <v>0.001162</v>
      </c>
      <c r="S128" s="194"/>
      <c r="T128" s="196">
        <f>SUM(T129:T181)</f>
        <v>14.928400000000002</v>
      </c>
      <c r="AR128" s="197" t="s">
        <v>87</v>
      </c>
      <c r="AT128" s="198" t="s">
        <v>79</v>
      </c>
      <c r="AU128" s="198" t="s">
        <v>87</v>
      </c>
      <c r="AY128" s="197" t="s">
        <v>142</v>
      </c>
      <c r="BK128" s="199">
        <f>SUM(BK129:BK181)</f>
        <v>0</v>
      </c>
    </row>
    <row r="129" spans="1:65" s="2" customFormat="1" ht="21.75" customHeight="1">
      <c r="A129" s="34"/>
      <c r="B129" s="35"/>
      <c r="C129" s="200" t="s">
        <v>87</v>
      </c>
      <c r="D129" s="200" t="s">
        <v>143</v>
      </c>
      <c r="E129" s="201" t="s">
        <v>435</v>
      </c>
      <c r="F129" s="202" t="s">
        <v>436</v>
      </c>
      <c r="G129" s="203" t="s">
        <v>254</v>
      </c>
      <c r="H129" s="204">
        <v>22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0</v>
      </c>
      <c r="R129" s="209">
        <f>Q129*H129</f>
        <v>0</v>
      </c>
      <c r="S129" s="209">
        <v>0.325</v>
      </c>
      <c r="T129" s="210">
        <f>S129*H129</f>
        <v>7.15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141</v>
      </c>
      <c r="AT129" s="211" t="s">
        <v>143</v>
      </c>
      <c r="AU129" s="211" t="s">
        <v>89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141</v>
      </c>
      <c r="BM129" s="211" t="s">
        <v>704</v>
      </c>
    </row>
    <row r="130" spans="2:51" s="13" customFormat="1" ht="11.25">
      <c r="B130" s="229"/>
      <c r="C130" s="230"/>
      <c r="D130" s="213" t="s">
        <v>225</v>
      </c>
      <c r="E130" s="231" t="s">
        <v>1</v>
      </c>
      <c r="F130" s="232" t="s">
        <v>705</v>
      </c>
      <c r="G130" s="230"/>
      <c r="H130" s="233">
        <v>22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225</v>
      </c>
      <c r="AU130" s="239" t="s">
        <v>89</v>
      </c>
      <c r="AV130" s="13" t="s">
        <v>89</v>
      </c>
      <c r="AW130" s="13" t="s">
        <v>34</v>
      </c>
      <c r="AX130" s="13" t="s">
        <v>80</v>
      </c>
      <c r="AY130" s="239" t="s">
        <v>142</v>
      </c>
    </row>
    <row r="131" spans="2:51" s="14" customFormat="1" ht="11.25">
      <c r="B131" s="240"/>
      <c r="C131" s="241"/>
      <c r="D131" s="213" t="s">
        <v>225</v>
      </c>
      <c r="E131" s="242" t="s">
        <v>1</v>
      </c>
      <c r="F131" s="243" t="s">
        <v>227</v>
      </c>
      <c r="G131" s="241"/>
      <c r="H131" s="244">
        <v>22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225</v>
      </c>
      <c r="AU131" s="250" t="s">
        <v>89</v>
      </c>
      <c r="AV131" s="14" t="s">
        <v>141</v>
      </c>
      <c r="AW131" s="14" t="s">
        <v>34</v>
      </c>
      <c r="AX131" s="14" t="s">
        <v>87</v>
      </c>
      <c r="AY131" s="250" t="s">
        <v>142</v>
      </c>
    </row>
    <row r="132" spans="1:65" s="2" customFormat="1" ht="16.5" customHeight="1">
      <c r="A132" s="34"/>
      <c r="B132" s="35"/>
      <c r="C132" s="200" t="s">
        <v>89</v>
      </c>
      <c r="D132" s="200" t="s">
        <v>143</v>
      </c>
      <c r="E132" s="201" t="s">
        <v>439</v>
      </c>
      <c r="F132" s="202" t="s">
        <v>440</v>
      </c>
      <c r="G132" s="203" t="s">
        <v>254</v>
      </c>
      <c r="H132" s="204">
        <v>22</v>
      </c>
      <c r="I132" s="205"/>
      <c r="J132" s="206">
        <f>ROUND(I132*H132,2)</f>
        <v>0</v>
      </c>
      <c r="K132" s="202" t="s">
        <v>147</v>
      </c>
      <c r="L132" s="39"/>
      <c r="M132" s="207" t="s">
        <v>1</v>
      </c>
      <c r="N132" s="208" t="s">
        <v>45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0.098</v>
      </c>
      <c r="T132" s="210">
        <f>S132*H132</f>
        <v>2.156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141</v>
      </c>
      <c r="AT132" s="211" t="s">
        <v>143</v>
      </c>
      <c r="AU132" s="211" t="s">
        <v>89</v>
      </c>
      <c r="AY132" s="17" t="s">
        <v>142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87</v>
      </c>
      <c r="BK132" s="212">
        <f>ROUND(I132*H132,2)</f>
        <v>0</v>
      </c>
      <c r="BL132" s="17" t="s">
        <v>141</v>
      </c>
      <c r="BM132" s="211" t="s">
        <v>706</v>
      </c>
    </row>
    <row r="133" spans="2:51" s="13" customFormat="1" ht="11.25">
      <c r="B133" s="229"/>
      <c r="C133" s="230"/>
      <c r="D133" s="213" t="s">
        <v>225</v>
      </c>
      <c r="E133" s="231" t="s">
        <v>1</v>
      </c>
      <c r="F133" s="232" t="s">
        <v>707</v>
      </c>
      <c r="G133" s="230"/>
      <c r="H133" s="233">
        <v>22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225</v>
      </c>
      <c r="AU133" s="239" t="s">
        <v>89</v>
      </c>
      <c r="AV133" s="13" t="s">
        <v>89</v>
      </c>
      <c r="AW133" s="13" t="s">
        <v>34</v>
      </c>
      <c r="AX133" s="13" t="s">
        <v>80</v>
      </c>
      <c r="AY133" s="239" t="s">
        <v>142</v>
      </c>
    </row>
    <row r="134" spans="2:51" s="14" customFormat="1" ht="11.25">
      <c r="B134" s="240"/>
      <c r="C134" s="241"/>
      <c r="D134" s="213" t="s">
        <v>225</v>
      </c>
      <c r="E134" s="242" t="s">
        <v>1</v>
      </c>
      <c r="F134" s="243" t="s">
        <v>227</v>
      </c>
      <c r="G134" s="241"/>
      <c r="H134" s="244">
        <v>22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225</v>
      </c>
      <c r="AU134" s="250" t="s">
        <v>89</v>
      </c>
      <c r="AV134" s="14" t="s">
        <v>141</v>
      </c>
      <c r="AW134" s="14" t="s">
        <v>34</v>
      </c>
      <c r="AX134" s="14" t="s">
        <v>87</v>
      </c>
      <c r="AY134" s="250" t="s">
        <v>142</v>
      </c>
    </row>
    <row r="135" spans="1:65" s="2" customFormat="1" ht="21.75" customHeight="1">
      <c r="A135" s="34"/>
      <c r="B135" s="35"/>
      <c r="C135" s="200" t="s">
        <v>107</v>
      </c>
      <c r="D135" s="200" t="s">
        <v>143</v>
      </c>
      <c r="E135" s="201" t="s">
        <v>443</v>
      </c>
      <c r="F135" s="202" t="s">
        <v>444</v>
      </c>
      <c r="G135" s="203" t="s">
        <v>254</v>
      </c>
      <c r="H135" s="204">
        <v>13.3</v>
      </c>
      <c r="I135" s="205"/>
      <c r="J135" s="206">
        <f>ROUND(I135*H135,2)</f>
        <v>0</v>
      </c>
      <c r="K135" s="202" t="s">
        <v>147</v>
      </c>
      <c r="L135" s="39"/>
      <c r="M135" s="207" t="s">
        <v>1</v>
      </c>
      <c r="N135" s="208" t="s">
        <v>45</v>
      </c>
      <c r="O135" s="71"/>
      <c r="P135" s="209">
        <f>O135*H135</f>
        <v>0</v>
      </c>
      <c r="Q135" s="209">
        <v>4E-05</v>
      </c>
      <c r="R135" s="209">
        <f>Q135*H135</f>
        <v>0.000532</v>
      </c>
      <c r="S135" s="209">
        <v>0.128</v>
      </c>
      <c r="T135" s="210">
        <f>S135*H135</f>
        <v>1.7024000000000001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141</v>
      </c>
      <c r="AT135" s="211" t="s">
        <v>143</v>
      </c>
      <c r="AU135" s="211" t="s">
        <v>89</v>
      </c>
      <c r="AY135" s="17" t="s">
        <v>142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87</v>
      </c>
      <c r="BK135" s="212">
        <f>ROUND(I135*H135,2)</f>
        <v>0</v>
      </c>
      <c r="BL135" s="17" t="s">
        <v>141</v>
      </c>
      <c r="BM135" s="211" t="s">
        <v>708</v>
      </c>
    </row>
    <row r="136" spans="2:51" s="13" customFormat="1" ht="22.5">
      <c r="B136" s="229"/>
      <c r="C136" s="230"/>
      <c r="D136" s="213" t="s">
        <v>225</v>
      </c>
      <c r="E136" s="231" t="s">
        <v>1</v>
      </c>
      <c r="F136" s="232" t="s">
        <v>709</v>
      </c>
      <c r="G136" s="230"/>
      <c r="H136" s="233">
        <v>8.5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225</v>
      </c>
      <c r="AU136" s="239" t="s">
        <v>89</v>
      </c>
      <c r="AV136" s="13" t="s">
        <v>89</v>
      </c>
      <c r="AW136" s="13" t="s">
        <v>34</v>
      </c>
      <c r="AX136" s="13" t="s">
        <v>80</v>
      </c>
      <c r="AY136" s="239" t="s">
        <v>142</v>
      </c>
    </row>
    <row r="137" spans="2:51" s="13" customFormat="1" ht="22.5">
      <c r="B137" s="229"/>
      <c r="C137" s="230"/>
      <c r="D137" s="213" t="s">
        <v>225</v>
      </c>
      <c r="E137" s="231" t="s">
        <v>1</v>
      </c>
      <c r="F137" s="232" t="s">
        <v>710</v>
      </c>
      <c r="G137" s="230"/>
      <c r="H137" s="233">
        <v>4.8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225</v>
      </c>
      <c r="AU137" s="239" t="s">
        <v>89</v>
      </c>
      <c r="AV137" s="13" t="s">
        <v>89</v>
      </c>
      <c r="AW137" s="13" t="s">
        <v>34</v>
      </c>
      <c r="AX137" s="13" t="s">
        <v>80</v>
      </c>
      <c r="AY137" s="239" t="s">
        <v>142</v>
      </c>
    </row>
    <row r="138" spans="2:51" s="14" customFormat="1" ht="11.25">
      <c r="B138" s="240"/>
      <c r="C138" s="241"/>
      <c r="D138" s="213" t="s">
        <v>225</v>
      </c>
      <c r="E138" s="242" t="s">
        <v>1</v>
      </c>
      <c r="F138" s="243" t="s">
        <v>227</v>
      </c>
      <c r="G138" s="241"/>
      <c r="H138" s="244">
        <v>13.3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225</v>
      </c>
      <c r="AU138" s="250" t="s">
        <v>89</v>
      </c>
      <c r="AV138" s="14" t="s">
        <v>141</v>
      </c>
      <c r="AW138" s="14" t="s">
        <v>34</v>
      </c>
      <c r="AX138" s="14" t="s">
        <v>87</v>
      </c>
      <c r="AY138" s="250" t="s">
        <v>142</v>
      </c>
    </row>
    <row r="139" spans="1:65" s="2" customFormat="1" ht="16.5" customHeight="1">
      <c r="A139" s="34"/>
      <c r="B139" s="35"/>
      <c r="C139" s="200" t="s">
        <v>141</v>
      </c>
      <c r="D139" s="200" t="s">
        <v>143</v>
      </c>
      <c r="E139" s="201" t="s">
        <v>448</v>
      </c>
      <c r="F139" s="202" t="s">
        <v>449</v>
      </c>
      <c r="G139" s="203" t="s">
        <v>334</v>
      </c>
      <c r="H139" s="204">
        <v>16</v>
      </c>
      <c r="I139" s="205"/>
      <c r="J139" s="206">
        <f>ROUND(I139*H139,2)</f>
        <v>0</v>
      </c>
      <c r="K139" s="202" t="s">
        <v>147</v>
      </c>
      <c r="L139" s="39"/>
      <c r="M139" s="207" t="s">
        <v>1</v>
      </c>
      <c r="N139" s="208" t="s">
        <v>45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0.205</v>
      </c>
      <c r="T139" s="210">
        <f>S139*H139</f>
        <v>3.28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141</v>
      </c>
      <c r="AT139" s="211" t="s">
        <v>143</v>
      </c>
      <c r="AU139" s="211" t="s">
        <v>89</v>
      </c>
      <c r="AY139" s="17" t="s">
        <v>142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87</v>
      </c>
      <c r="BK139" s="212">
        <f>ROUND(I139*H139,2)</f>
        <v>0</v>
      </c>
      <c r="BL139" s="17" t="s">
        <v>141</v>
      </c>
      <c r="BM139" s="211" t="s">
        <v>711</v>
      </c>
    </row>
    <row r="140" spans="2:51" s="13" customFormat="1" ht="11.25">
      <c r="B140" s="229"/>
      <c r="C140" s="230"/>
      <c r="D140" s="213" t="s">
        <v>225</v>
      </c>
      <c r="E140" s="231" t="s">
        <v>1</v>
      </c>
      <c r="F140" s="232" t="s">
        <v>712</v>
      </c>
      <c r="G140" s="230"/>
      <c r="H140" s="233">
        <v>16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225</v>
      </c>
      <c r="AU140" s="239" t="s">
        <v>89</v>
      </c>
      <c r="AV140" s="13" t="s">
        <v>89</v>
      </c>
      <c r="AW140" s="13" t="s">
        <v>34</v>
      </c>
      <c r="AX140" s="13" t="s">
        <v>80</v>
      </c>
      <c r="AY140" s="239" t="s">
        <v>142</v>
      </c>
    </row>
    <row r="141" spans="2:51" s="14" customFormat="1" ht="11.25">
      <c r="B141" s="240"/>
      <c r="C141" s="241"/>
      <c r="D141" s="213" t="s">
        <v>225</v>
      </c>
      <c r="E141" s="242" t="s">
        <v>1</v>
      </c>
      <c r="F141" s="243" t="s">
        <v>227</v>
      </c>
      <c r="G141" s="241"/>
      <c r="H141" s="244">
        <v>16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225</v>
      </c>
      <c r="AU141" s="250" t="s">
        <v>89</v>
      </c>
      <c r="AV141" s="14" t="s">
        <v>141</v>
      </c>
      <c r="AW141" s="14" t="s">
        <v>34</v>
      </c>
      <c r="AX141" s="14" t="s">
        <v>87</v>
      </c>
      <c r="AY141" s="250" t="s">
        <v>142</v>
      </c>
    </row>
    <row r="142" spans="1:65" s="2" customFormat="1" ht="16.5" customHeight="1">
      <c r="A142" s="34"/>
      <c r="B142" s="35"/>
      <c r="C142" s="200" t="s">
        <v>162</v>
      </c>
      <c r="D142" s="200" t="s">
        <v>143</v>
      </c>
      <c r="E142" s="201" t="s">
        <v>452</v>
      </c>
      <c r="F142" s="202" t="s">
        <v>453</v>
      </c>
      <c r="G142" s="203" t="s">
        <v>334</v>
      </c>
      <c r="H142" s="204">
        <v>16</v>
      </c>
      <c r="I142" s="205"/>
      <c r="J142" s="206">
        <f>ROUND(I142*H142,2)</f>
        <v>0</v>
      </c>
      <c r="K142" s="202" t="s">
        <v>147</v>
      </c>
      <c r="L142" s="39"/>
      <c r="M142" s="207" t="s">
        <v>1</v>
      </c>
      <c r="N142" s="208" t="s">
        <v>45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0.04</v>
      </c>
      <c r="T142" s="210">
        <f>S142*H142</f>
        <v>0.64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141</v>
      </c>
      <c r="AT142" s="211" t="s">
        <v>143</v>
      </c>
      <c r="AU142" s="211" t="s">
        <v>89</v>
      </c>
      <c r="AY142" s="17" t="s">
        <v>142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87</v>
      </c>
      <c r="BK142" s="212">
        <f>ROUND(I142*H142,2)</f>
        <v>0</v>
      </c>
      <c r="BL142" s="17" t="s">
        <v>141</v>
      </c>
      <c r="BM142" s="211" t="s">
        <v>713</v>
      </c>
    </row>
    <row r="143" spans="2:51" s="13" customFormat="1" ht="11.25">
      <c r="B143" s="229"/>
      <c r="C143" s="230"/>
      <c r="D143" s="213" t="s">
        <v>225</v>
      </c>
      <c r="E143" s="231" t="s">
        <v>1</v>
      </c>
      <c r="F143" s="232" t="s">
        <v>714</v>
      </c>
      <c r="G143" s="230"/>
      <c r="H143" s="233">
        <v>16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225</v>
      </c>
      <c r="AU143" s="239" t="s">
        <v>89</v>
      </c>
      <c r="AV143" s="13" t="s">
        <v>89</v>
      </c>
      <c r="AW143" s="13" t="s">
        <v>34</v>
      </c>
      <c r="AX143" s="13" t="s">
        <v>80</v>
      </c>
      <c r="AY143" s="239" t="s">
        <v>142</v>
      </c>
    </row>
    <row r="144" spans="2:51" s="14" customFormat="1" ht="11.25">
      <c r="B144" s="240"/>
      <c r="C144" s="241"/>
      <c r="D144" s="213" t="s">
        <v>225</v>
      </c>
      <c r="E144" s="242" t="s">
        <v>1</v>
      </c>
      <c r="F144" s="243" t="s">
        <v>227</v>
      </c>
      <c r="G144" s="241"/>
      <c r="H144" s="244">
        <v>16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225</v>
      </c>
      <c r="AU144" s="250" t="s">
        <v>89</v>
      </c>
      <c r="AV144" s="14" t="s">
        <v>141</v>
      </c>
      <c r="AW144" s="14" t="s">
        <v>34</v>
      </c>
      <c r="AX144" s="14" t="s">
        <v>87</v>
      </c>
      <c r="AY144" s="250" t="s">
        <v>142</v>
      </c>
    </row>
    <row r="145" spans="1:65" s="2" customFormat="1" ht="21.75" customHeight="1">
      <c r="A145" s="34"/>
      <c r="B145" s="35"/>
      <c r="C145" s="200" t="s">
        <v>167</v>
      </c>
      <c r="D145" s="200" t="s">
        <v>143</v>
      </c>
      <c r="E145" s="201" t="s">
        <v>221</v>
      </c>
      <c r="F145" s="202" t="s">
        <v>222</v>
      </c>
      <c r="G145" s="203" t="s">
        <v>223</v>
      </c>
      <c r="H145" s="204">
        <v>0.7</v>
      </c>
      <c r="I145" s="205"/>
      <c r="J145" s="206">
        <f>ROUND(I145*H145,2)</f>
        <v>0</v>
      </c>
      <c r="K145" s="202" t="s">
        <v>147</v>
      </c>
      <c r="L145" s="39"/>
      <c r="M145" s="207" t="s">
        <v>1</v>
      </c>
      <c r="N145" s="208" t="s">
        <v>45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141</v>
      </c>
      <c r="AT145" s="211" t="s">
        <v>143</v>
      </c>
      <c r="AU145" s="211" t="s">
        <v>89</v>
      </c>
      <c r="AY145" s="17" t="s">
        <v>142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87</v>
      </c>
      <c r="BK145" s="212">
        <f>ROUND(I145*H145,2)</f>
        <v>0</v>
      </c>
      <c r="BL145" s="17" t="s">
        <v>141</v>
      </c>
      <c r="BM145" s="211" t="s">
        <v>715</v>
      </c>
    </row>
    <row r="146" spans="2:51" s="13" customFormat="1" ht="11.25">
      <c r="B146" s="229"/>
      <c r="C146" s="230"/>
      <c r="D146" s="213" t="s">
        <v>225</v>
      </c>
      <c r="E146" s="231" t="s">
        <v>1</v>
      </c>
      <c r="F146" s="232" t="s">
        <v>716</v>
      </c>
      <c r="G146" s="230"/>
      <c r="H146" s="233">
        <v>0.7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225</v>
      </c>
      <c r="AU146" s="239" t="s">
        <v>89</v>
      </c>
      <c r="AV146" s="13" t="s">
        <v>89</v>
      </c>
      <c r="AW146" s="13" t="s">
        <v>34</v>
      </c>
      <c r="AX146" s="13" t="s">
        <v>80</v>
      </c>
      <c r="AY146" s="239" t="s">
        <v>142</v>
      </c>
    </row>
    <row r="147" spans="2:51" s="14" customFormat="1" ht="11.25">
      <c r="B147" s="240"/>
      <c r="C147" s="241"/>
      <c r="D147" s="213" t="s">
        <v>225</v>
      </c>
      <c r="E147" s="242" t="s">
        <v>1</v>
      </c>
      <c r="F147" s="243" t="s">
        <v>227</v>
      </c>
      <c r="G147" s="241"/>
      <c r="H147" s="244">
        <v>0.7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225</v>
      </c>
      <c r="AU147" s="250" t="s">
        <v>89</v>
      </c>
      <c r="AV147" s="14" t="s">
        <v>141</v>
      </c>
      <c r="AW147" s="14" t="s">
        <v>34</v>
      </c>
      <c r="AX147" s="14" t="s">
        <v>87</v>
      </c>
      <c r="AY147" s="250" t="s">
        <v>142</v>
      </c>
    </row>
    <row r="148" spans="1:65" s="2" customFormat="1" ht="16.5" customHeight="1">
      <c r="A148" s="34"/>
      <c r="B148" s="35"/>
      <c r="C148" s="200" t="s">
        <v>171</v>
      </c>
      <c r="D148" s="200" t="s">
        <v>143</v>
      </c>
      <c r="E148" s="201" t="s">
        <v>228</v>
      </c>
      <c r="F148" s="202" t="s">
        <v>229</v>
      </c>
      <c r="G148" s="203" t="s">
        <v>223</v>
      </c>
      <c r="H148" s="204">
        <v>3.6</v>
      </c>
      <c r="I148" s="205"/>
      <c r="J148" s="206">
        <f>ROUND(I148*H148,2)</f>
        <v>0</v>
      </c>
      <c r="K148" s="202" t="s">
        <v>147</v>
      </c>
      <c r="L148" s="39"/>
      <c r="M148" s="207" t="s">
        <v>1</v>
      </c>
      <c r="N148" s="208" t="s">
        <v>45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141</v>
      </c>
      <c r="AT148" s="211" t="s">
        <v>143</v>
      </c>
      <c r="AU148" s="211" t="s">
        <v>89</v>
      </c>
      <c r="AY148" s="17" t="s">
        <v>142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87</v>
      </c>
      <c r="BK148" s="212">
        <f>ROUND(I148*H148,2)</f>
        <v>0</v>
      </c>
      <c r="BL148" s="17" t="s">
        <v>141</v>
      </c>
      <c r="BM148" s="211" t="s">
        <v>717</v>
      </c>
    </row>
    <row r="149" spans="2:51" s="13" customFormat="1" ht="11.25">
      <c r="B149" s="229"/>
      <c r="C149" s="230"/>
      <c r="D149" s="213" t="s">
        <v>225</v>
      </c>
      <c r="E149" s="231" t="s">
        <v>1</v>
      </c>
      <c r="F149" s="232" t="s">
        <v>718</v>
      </c>
      <c r="G149" s="230"/>
      <c r="H149" s="233">
        <v>3.6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225</v>
      </c>
      <c r="AU149" s="239" t="s">
        <v>89</v>
      </c>
      <c r="AV149" s="13" t="s">
        <v>89</v>
      </c>
      <c r="AW149" s="13" t="s">
        <v>34</v>
      </c>
      <c r="AX149" s="13" t="s">
        <v>80</v>
      </c>
      <c r="AY149" s="239" t="s">
        <v>142</v>
      </c>
    </row>
    <row r="150" spans="2:51" s="14" customFormat="1" ht="11.25">
      <c r="B150" s="240"/>
      <c r="C150" s="241"/>
      <c r="D150" s="213" t="s">
        <v>225</v>
      </c>
      <c r="E150" s="242" t="s">
        <v>1</v>
      </c>
      <c r="F150" s="243" t="s">
        <v>227</v>
      </c>
      <c r="G150" s="241"/>
      <c r="H150" s="244">
        <v>3.6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225</v>
      </c>
      <c r="AU150" s="250" t="s">
        <v>89</v>
      </c>
      <c r="AV150" s="14" t="s">
        <v>141</v>
      </c>
      <c r="AW150" s="14" t="s">
        <v>34</v>
      </c>
      <c r="AX150" s="14" t="s">
        <v>87</v>
      </c>
      <c r="AY150" s="250" t="s">
        <v>142</v>
      </c>
    </row>
    <row r="151" spans="1:65" s="2" customFormat="1" ht="21.75" customHeight="1">
      <c r="A151" s="34"/>
      <c r="B151" s="35"/>
      <c r="C151" s="200" t="s">
        <v>176</v>
      </c>
      <c r="D151" s="200" t="s">
        <v>143</v>
      </c>
      <c r="E151" s="201" t="s">
        <v>635</v>
      </c>
      <c r="F151" s="202" t="s">
        <v>636</v>
      </c>
      <c r="G151" s="203" t="s">
        <v>223</v>
      </c>
      <c r="H151" s="204">
        <v>0.7</v>
      </c>
      <c r="I151" s="205"/>
      <c r="J151" s="206">
        <f>ROUND(I151*H151,2)</f>
        <v>0</v>
      </c>
      <c r="K151" s="202" t="s">
        <v>147</v>
      </c>
      <c r="L151" s="39"/>
      <c r="M151" s="207" t="s">
        <v>1</v>
      </c>
      <c r="N151" s="208" t="s">
        <v>45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141</v>
      </c>
      <c r="AT151" s="211" t="s">
        <v>143</v>
      </c>
      <c r="AU151" s="211" t="s">
        <v>89</v>
      </c>
      <c r="AY151" s="17" t="s">
        <v>142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87</v>
      </c>
      <c r="BK151" s="212">
        <f>ROUND(I151*H151,2)</f>
        <v>0</v>
      </c>
      <c r="BL151" s="17" t="s">
        <v>141</v>
      </c>
      <c r="BM151" s="211" t="s">
        <v>719</v>
      </c>
    </row>
    <row r="152" spans="2:51" s="13" customFormat="1" ht="11.25">
      <c r="B152" s="229"/>
      <c r="C152" s="230"/>
      <c r="D152" s="213" t="s">
        <v>225</v>
      </c>
      <c r="E152" s="231" t="s">
        <v>1</v>
      </c>
      <c r="F152" s="232" t="s">
        <v>720</v>
      </c>
      <c r="G152" s="230"/>
      <c r="H152" s="233">
        <v>0.7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225</v>
      </c>
      <c r="AU152" s="239" t="s">
        <v>89</v>
      </c>
      <c r="AV152" s="13" t="s">
        <v>89</v>
      </c>
      <c r="AW152" s="13" t="s">
        <v>34</v>
      </c>
      <c r="AX152" s="13" t="s">
        <v>80</v>
      </c>
      <c r="AY152" s="239" t="s">
        <v>142</v>
      </c>
    </row>
    <row r="153" spans="2:51" s="14" customFormat="1" ht="11.25">
      <c r="B153" s="240"/>
      <c r="C153" s="241"/>
      <c r="D153" s="213" t="s">
        <v>225</v>
      </c>
      <c r="E153" s="242" t="s">
        <v>1</v>
      </c>
      <c r="F153" s="243" t="s">
        <v>227</v>
      </c>
      <c r="G153" s="241"/>
      <c r="H153" s="244">
        <v>0.7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225</v>
      </c>
      <c r="AU153" s="250" t="s">
        <v>89</v>
      </c>
      <c r="AV153" s="14" t="s">
        <v>141</v>
      </c>
      <c r="AW153" s="14" t="s">
        <v>34</v>
      </c>
      <c r="AX153" s="14" t="s">
        <v>87</v>
      </c>
      <c r="AY153" s="250" t="s">
        <v>142</v>
      </c>
    </row>
    <row r="154" spans="1:65" s="2" customFormat="1" ht="21.75" customHeight="1">
      <c r="A154" s="34"/>
      <c r="B154" s="35"/>
      <c r="C154" s="200" t="s">
        <v>181</v>
      </c>
      <c r="D154" s="200" t="s">
        <v>143</v>
      </c>
      <c r="E154" s="201" t="s">
        <v>236</v>
      </c>
      <c r="F154" s="202" t="s">
        <v>237</v>
      </c>
      <c r="G154" s="203" t="s">
        <v>223</v>
      </c>
      <c r="H154" s="204">
        <v>7.7</v>
      </c>
      <c r="I154" s="205"/>
      <c r="J154" s="206">
        <f>ROUND(I154*H154,2)</f>
        <v>0</v>
      </c>
      <c r="K154" s="202" t="s">
        <v>147</v>
      </c>
      <c r="L154" s="39"/>
      <c r="M154" s="207" t="s">
        <v>1</v>
      </c>
      <c r="N154" s="208" t="s">
        <v>45</v>
      </c>
      <c r="O154" s="71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141</v>
      </c>
      <c r="AT154" s="211" t="s">
        <v>143</v>
      </c>
      <c r="AU154" s="211" t="s">
        <v>89</v>
      </c>
      <c r="AY154" s="17" t="s">
        <v>142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87</v>
      </c>
      <c r="BK154" s="212">
        <f>ROUND(I154*H154,2)</f>
        <v>0</v>
      </c>
      <c r="BL154" s="17" t="s">
        <v>141</v>
      </c>
      <c r="BM154" s="211" t="s">
        <v>721</v>
      </c>
    </row>
    <row r="155" spans="2:51" s="13" customFormat="1" ht="11.25">
      <c r="B155" s="229"/>
      <c r="C155" s="230"/>
      <c r="D155" s="213" t="s">
        <v>225</v>
      </c>
      <c r="E155" s="231" t="s">
        <v>1</v>
      </c>
      <c r="F155" s="232" t="s">
        <v>722</v>
      </c>
      <c r="G155" s="230"/>
      <c r="H155" s="233">
        <v>3.6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225</v>
      </c>
      <c r="AU155" s="239" t="s">
        <v>89</v>
      </c>
      <c r="AV155" s="13" t="s">
        <v>89</v>
      </c>
      <c r="AW155" s="13" t="s">
        <v>34</v>
      </c>
      <c r="AX155" s="13" t="s">
        <v>80</v>
      </c>
      <c r="AY155" s="239" t="s">
        <v>142</v>
      </c>
    </row>
    <row r="156" spans="2:51" s="13" customFormat="1" ht="22.5">
      <c r="B156" s="229"/>
      <c r="C156" s="230"/>
      <c r="D156" s="213" t="s">
        <v>225</v>
      </c>
      <c r="E156" s="231" t="s">
        <v>1</v>
      </c>
      <c r="F156" s="232" t="s">
        <v>723</v>
      </c>
      <c r="G156" s="230"/>
      <c r="H156" s="233">
        <v>0.7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225</v>
      </c>
      <c r="AU156" s="239" t="s">
        <v>89</v>
      </c>
      <c r="AV156" s="13" t="s">
        <v>89</v>
      </c>
      <c r="AW156" s="13" t="s">
        <v>34</v>
      </c>
      <c r="AX156" s="13" t="s">
        <v>80</v>
      </c>
      <c r="AY156" s="239" t="s">
        <v>142</v>
      </c>
    </row>
    <row r="157" spans="2:51" s="13" customFormat="1" ht="11.25">
      <c r="B157" s="229"/>
      <c r="C157" s="230"/>
      <c r="D157" s="213" t="s">
        <v>225</v>
      </c>
      <c r="E157" s="231" t="s">
        <v>1</v>
      </c>
      <c r="F157" s="232" t="s">
        <v>724</v>
      </c>
      <c r="G157" s="230"/>
      <c r="H157" s="233">
        <v>2.7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225</v>
      </c>
      <c r="AU157" s="239" t="s">
        <v>89</v>
      </c>
      <c r="AV157" s="13" t="s">
        <v>89</v>
      </c>
      <c r="AW157" s="13" t="s">
        <v>34</v>
      </c>
      <c r="AX157" s="13" t="s">
        <v>80</v>
      </c>
      <c r="AY157" s="239" t="s">
        <v>142</v>
      </c>
    </row>
    <row r="158" spans="2:51" s="13" customFormat="1" ht="11.25">
      <c r="B158" s="229"/>
      <c r="C158" s="230"/>
      <c r="D158" s="213" t="s">
        <v>225</v>
      </c>
      <c r="E158" s="231" t="s">
        <v>1</v>
      </c>
      <c r="F158" s="232" t="s">
        <v>725</v>
      </c>
      <c r="G158" s="230"/>
      <c r="H158" s="233">
        <v>0.7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225</v>
      </c>
      <c r="AU158" s="239" t="s">
        <v>89</v>
      </c>
      <c r="AV158" s="13" t="s">
        <v>89</v>
      </c>
      <c r="AW158" s="13" t="s">
        <v>34</v>
      </c>
      <c r="AX158" s="13" t="s">
        <v>80</v>
      </c>
      <c r="AY158" s="239" t="s">
        <v>142</v>
      </c>
    </row>
    <row r="159" spans="2:51" s="14" customFormat="1" ht="11.25">
      <c r="B159" s="240"/>
      <c r="C159" s="241"/>
      <c r="D159" s="213" t="s">
        <v>225</v>
      </c>
      <c r="E159" s="242" t="s">
        <v>1</v>
      </c>
      <c r="F159" s="243" t="s">
        <v>227</v>
      </c>
      <c r="G159" s="241"/>
      <c r="H159" s="244">
        <v>7.7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225</v>
      </c>
      <c r="AU159" s="250" t="s">
        <v>89</v>
      </c>
      <c r="AV159" s="14" t="s">
        <v>141</v>
      </c>
      <c r="AW159" s="14" t="s">
        <v>34</v>
      </c>
      <c r="AX159" s="14" t="s">
        <v>87</v>
      </c>
      <c r="AY159" s="250" t="s">
        <v>142</v>
      </c>
    </row>
    <row r="160" spans="1:65" s="2" customFormat="1" ht="16.5" customHeight="1">
      <c r="A160" s="34"/>
      <c r="B160" s="35"/>
      <c r="C160" s="200" t="s">
        <v>186</v>
      </c>
      <c r="D160" s="200" t="s">
        <v>143</v>
      </c>
      <c r="E160" s="201" t="s">
        <v>241</v>
      </c>
      <c r="F160" s="202" t="s">
        <v>242</v>
      </c>
      <c r="G160" s="203" t="s">
        <v>223</v>
      </c>
      <c r="H160" s="204">
        <v>3.4</v>
      </c>
      <c r="I160" s="205"/>
      <c r="J160" s="206">
        <f>ROUND(I160*H160,2)</f>
        <v>0</v>
      </c>
      <c r="K160" s="202" t="s">
        <v>147</v>
      </c>
      <c r="L160" s="39"/>
      <c r="M160" s="207" t="s">
        <v>1</v>
      </c>
      <c r="N160" s="208" t="s">
        <v>45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141</v>
      </c>
      <c r="AT160" s="211" t="s">
        <v>143</v>
      </c>
      <c r="AU160" s="211" t="s">
        <v>89</v>
      </c>
      <c r="AY160" s="17" t="s">
        <v>142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87</v>
      </c>
      <c r="BK160" s="212">
        <f>ROUND(I160*H160,2)</f>
        <v>0</v>
      </c>
      <c r="BL160" s="17" t="s">
        <v>141</v>
      </c>
      <c r="BM160" s="211" t="s">
        <v>726</v>
      </c>
    </row>
    <row r="161" spans="2:51" s="13" customFormat="1" ht="11.25">
      <c r="B161" s="229"/>
      <c r="C161" s="230"/>
      <c r="D161" s="213" t="s">
        <v>225</v>
      </c>
      <c r="E161" s="231" t="s">
        <v>1</v>
      </c>
      <c r="F161" s="232" t="s">
        <v>727</v>
      </c>
      <c r="G161" s="230"/>
      <c r="H161" s="233">
        <v>2.7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225</v>
      </c>
      <c r="AU161" s="239" t="s">
        <v>89</v>
      </c>
      <c r="AV161" s="13" t="s">
        <v>89</v>
      </c>
      <c r="AW161" s="13" t="s">
        <v>34</v>
      </c>
      <c r="AX161" s="13" t="s">
        <v>80</v>
      </c>
      <c r="AY161" s="239" t="s">
        <v>142</v>
      </c>
    </row>
    <row r="162" spans="2:51" s="13" customFormat="1" ht="11.25">
      <c r="B162" s="229"/>
      <c r="C162" s="230"/>
      <c r="D162" s="213" t="s">
        <v>225</v>
      </c>
      <c r="E162" s="231" t="s">
        <v>1</v>
      </c>
      <c r="F162" s="232" t="s">
        <v>728</v>
      </c>
      <c r="G162" s="230"/>
      <c r="H162" s="233">
        <v>0.7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225</v>
      </c>
      <c r="AU162" s="239" t="s">
        <v>89</v>
      </c>
      <c r="AV162" s="13" t="s">
        <v>89</v>
      </c>
      <c r="AW162" s="13" t="s">
        <v>34</v>
      </c>
      <c r="AX162" s="13" t="s">
        <v>80</v>
      </c>
      <c r="AY162" s="239" t="s">
        <v>142</v>
      </c>
    </row>
    <row r="163" spans="2:51" s="14" customFormat="1" ht="11.25">
      <c r="B163" s="240"/>
      <c r="C163" s="241"/>
      <c r="D163" s="213" t="s">
        <v>225</v>
      </c>
      <c r="E163" s="242" t="s">
        <v>1</v>
      </c>
      <c r="F163" s="243" t="s">
        <v>227</v>
      </c>
      <c r="G163" s="241"/>
      <c r="H163" s="244">
        <v>3.4000000000000004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225</v>
      </c>
      <c r="AU163" s="250" t="s">
        <v>89</v>
      </c>
      <c r="AV163" s="14" t="s">
        <v>141</v>
      </c>
      <c r="AW163" s="14" t="s">
        <v>34</v>
      </c>
      <c r="AX163" s="14" t="s">
        <v>87</v>
      </c>
      <c r="AY163" s="250" t="s">
        <v>142</v>
      </c>
    </row>
    <row r="164" spans="1:65" s="2" customFormat="1" ht="21.75" customHeight="1">
      <c r="A164" s="34"/>
      <c r="B164" s="35"/>
      <c r="C164" s="200" t="s">
        <v>191</v>
      </c>
      <c r="D164" s="200" t="s">
        <v>143</v>
      </c>
      <c r="E164" s="201" t="s">
        <v>245</v>
      </c>
      <c r="F164" s="202" t="s">
        <v>246</v>
      </c>
      <c r="G164" s="203" t="s">
        <v>223</v>
      </c>
      <c r="H164" s="204">
        <v>0.7</v>
      </c>
      <c r="I164" s="205"/>
      <c r="J164" s="206">
        <f>ROUND(I164*H164,2)</f>
        <v>0</v>
      </c>
      <c r="K164" s="202" t="s">
        <v>147</v>
      </c>
      <c r="L164" s="39"/>
      <c r="M164" s="207" t="s">
        <v>1</v>
      </c>
      <c r="N164" s="208" t="s">
        <v>45</v>
      </c>
      <c r="O164" s="71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141</v>
      </c>
      <c r="AT164" s="211" t="s">
        <v>143</v>
      </c>
      <c r="AU164" s="211" t="s">
        <v>89</v>
      </c>
      <c r="AY164" s="17" t="s">
        <v>142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87</v>
      </c>
      <c r="BK164" s="212">
        <f>ROUND(I164*H164,2)</f>
        <v>0</v>
      </c>
      <c r="BL164" s="17" t="s">
        <v>141</v>
      </c>
      <c r="BM164" s="211" t="s">
        <v>729</v>
      </c>
    </row>
    <row r="165" spans="2:51" s="13" customFormat="1" ht="11.25">
      <c r="B165" s="229"/>
      <c r="C165" s="230"/>
      <c r="D165" s="213" t="s">
        <v>225</v>
      </c>
      <c r="E165" s="231" t="s">
        <v>1</v>
      </c>
      <c r="F165" s="232" t="s">
        <v>730</v>
      </c>
      <c r="G165" s="230"/>
      <c r="H165" s="233">
        <v>0.7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225</v>
      </c>
      <c r="AU165" s="239" t="s">
        <v>89</v>
      </c>
      <c r="AV165" s="13" t="s">
        <v>89</v>
      </c>
      <c r="AW165" s="13" t="s">
        <v>34</v>
      </c>
      <c r="AX165" s="13" t="s">
        <v>80</v>
      </c>
      <c r="AY165" s="239" t="s">
        <v>142</v>
      </c>
    </row>
    <row r="166" spans="2:51" s="14" customFormat="1" ht="11.25">
      <c r="B166" s="240"/>
      <c r="C166" s="241"/>
      <c r="D166" s="213" t="s">
        <v>225</v>
      </c>
      <c r="E166" s="242" t="s">
        <v>1</v>
      </c>
      <c r="F166" s="243" t="s">
        <v>227</v>
      </c>
      <c r="G166" s="241"/>
      <c r="H166" s="244">
        <v>0.7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225</v>
      </c>
      <c r="AU166" s="250" t="s">
        <v>89</v>
      </c>
      <c r="AV166" s="14" t="s">
        <v>141</v>
      </c>
      <c r="AW166" s="14" t="s">
        <v>34</v>
      </c>
      <c r="AX166" s="14" t="s">
        <v>87</v>
      </c>
      <c r="AY166" s="250" t="s">
        <v>142</v>
      </c>
    </row>
    <row r="167" spans="1:65" s="2" customFormat="1" ht="21.75" customHeight="1">
      <c r="A167" s="34"/>
      <c r="B167" s="35"/>
      <c r="C167" s="200" t="s">
        <v>199</v>
      </c>
      <c r="D167" s="200" t="s">
        <v>143</v>
      </c>
      <c r="E167" s="201" t="s">
        <v>252</v>
      </c>
      <c r="F167" s="202" t="s">
        <v>253</v>
      </c>
      <c r="G167" s="203" t="s">
        <v>254</v>
      </c>
      <c r="H167" s="204">
        <v>18</v>
      </c>
      <c r="I167" s="205"/>
      <c r="J167" s="206">
        <f>ROUND(I167*H167,2)</f>
        <v>0</v>
      </c>
      <c r="K167" s="202" t="s">
        <v>147</v>
      </c>
      <c r="L167" s="39"/>
      <c r="M167" s="207" t="s">
        <v>1</v>
      </c>
      <c r="N167" s="208" t="s">
        <v>45</v>
      </c>
      <c r="O167" s="71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141</v>
      </c>
      <c r="AT167" s="211" t="s">
        <v>143</v>
      </c>
      <c r="AU167" s="211" t="s">
        <v>89</v>
      </c>
      <c r="AY167" s="17" t="s">
        <v>142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87</v>
      </c>
      <c r="BK167" s="212">
        <f>ROUND(I167*H167,2)</f>
        <v>0</v>
      </c>
      <c r="BL167" s="17" t="s">
        <v>141</v>
      </c>
      <c r="BM167" s="211" t="s">
        <v>731</v>
      </c>
    </row>
    <row r="168" spans="2:51" s="13" customFormat="1" ht="11.25">
      <c r="B168" s="229"/>
      <c r="C168" s="230"/>
      <c r="D168" s="213" t="s">
        <v>225</v>
      </c>
      <c r="E168" s="231" t="s">
        <v>1</v>
      </c>
      <c r="F168" s="232" t="s">
        <v>732</v>
      </c>
      <c r="G168" s="230"/>
      <c r="H168" s="233">
        <v>18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225</v>
      </c>
      <c r="AU168" s="239" t="s">
        <v>89</v>
      </c>
      <c r="AV168" s="13" t="s">
        <v>89</v>
      </c>
      <c r="AW168" s="13" t="s">
        <v>34</v>
      </c>
      <c r="AX168" s="13" t="s">
        <v>80</v>
      </c>
      <c r="AY168" s="239" t="s">
        <v>142</v>
      </c>
    </row>
    <row r="169" spans="2:51" s="14" customFormat="1" ht="11.25">
      <c r="B169" s="240"/>
      <c r="C169" s="241"/>
      <c r="D169" s="213" t="s">
        <v>225</v>
      </c>
      <c r="E169" s="242" t="s">
        <v>1</v>
      </c>
      <c r="F169" s="243" t="s">
        <v>227</v>
      </c>
      <c r="G169" s="241"/>
      <c r="H169" s="244">
        <v>18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225</v>
      </c>
      <c r="AU169" s="250" t="s">
        <v>89</v>
      </c>
      <c r="AV169" s="14" t="s">
        <v>141</v>
      </c>
      <c r="AW169" s="14" t="s">
        <v>34</v>
      </c>
      <c r="AX169" s="14" t="s">
        <v>87</v>
      </c>
      <c r="AY169" s="250" t="s">
        <v>142</v>
      </c>
    </row>
    <row r="170" spans="1:65" s="2" customFormat="1" ht="21.75" customHeight="1">
      <c r="A170" s="34"/>
      <c r="B170" s="35"/>
      <c r="C170" s="200" t="s">
        <v>204</v>
      </c>
      <c r="D170" s="200" t="s">
        <v>143</v>
      </c>
      <c r="E170" s="201" t="s">
        <v>257</v>
      </c>
      <c r="F170" s="202" t="s">
        <v>258</v>
      </c>
      <c r="G170" s="203" t="s">
        <v>254</v>
      </c>
      <c r="H170" s="204">
        <v>18</v>
      </c>
      <c r="I170" s="205"/>
      <c r="J170" s="206">
        <f>ROUND(I170*H170,2)</f>
        <v>0</v>
      </c>
      <c r="K170" s="202" t="s">
        <v>147</v>
      </c>
      <c r="L170" s="39"/>
      <c r="M170" s="207" t="s">
        <v>1</v>
      </c>
      <c r="N170" s="208" t="s">
        <v>45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141</v>
      </c>
      <c r="AT170" s="211" t="s">
        <v>143</v>
      </c>
      <c r="AU170" s="211" t="s">
        <v>89</v>
      </c>
      <c r="AY170" s="17" t="s">
        <v>142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87</v>
      </c>
      <c r="BK170" s="212">
        <f>ROUND(I170*H170,2)</f>
        <v>0</v>
      </c>
      <c r="BL170" s="17" t="s">
        <v>141</v>
      </c>
      <c r="BM170" s="211" t="s">
        <v>733</v>
      </c>
    </row>
    <row r="171" spans="1:65" s="2" customFormat="1" ht="16.5" customHeight="1">
      <c r="A171" s="34"/>
      <c r="B171" s="35"/>
      <c r="C171" s="251" t="s">
        <v>275</v>
      </c>
      <c r="D171" s="251" t="s">
        <v>260</v>
      </c>
      <c r="E171" s="252" t="s">
        <v>261</v>
      </c>
      <c r="F171" s="253" t="s">
        <v>262</v>
      </c>
      <c r="G171" s="254" t="s">
        <v>263</v>
      </c>
      <c r="H171" s="255">
        <v>0.63</v>
      </c>
      <c r="I171" s="256"/>
      <c r="J171" s="257">
        <f>ROUND(I171*H171,2)</f>
        <v>0</v>
      </c>
      <c r="K171" s="253" t="s">
        <v>147</v>
      </c>
      <c r="L171" s="258"/>
      <c r="M171" s="259" t="s">
        <v>1</v>
      </c>
      <c r="N171" s="260" t="s">
        <v>45</v>
      </c>
      <c r="O171" s="71"/>
      <c r="P171" s="209">
        <f>O171*H171</f>
        <v>0</v>
      </c>
      <c r="Q171" s="209">
        <v>0.001</v>
      </c>
      <c r="R171" s="209">
        <f>Q171*H171</f>
        <v>0.00063</v>
      </c>
      <c r="S171" s="209">
        <v>0</v>
      </c>
      <c r="T171" s="21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176</v>
      </c>
      <c r="AT171" s="211" t="s">
        <v>260</v>
      </c>
      <c r="AU171" s="211" t="s">
        <v>89</v>
      </c>
      <c r="AY171" s="17" t="s">
        <v>142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87</v>
      </c>
      <c r="BK171" s="212">
        <f>ROUND(I171*H171,2)</f>
        <v>0</v>
      </c>
      <c r="BL171" s="17" t="s">
        <v>141</v>
      </c>
      <c r="BM171" s="211" t="s">
        <v>734</v>
      </c>
    </row>
    <row r="172" spans="2:51" s="13" customFormat="1" ht="11.25">
      <c r="B172" s="229"/>
      <c r="C172" s="230"/>
      <c r="D172" s="213" t="s">
        <v>225</v>
      </c>
      <c r="E172" s="231" t="s">
        <v>1</v>
      </c>
      <c r="F172" s="232" t="s">
        <v>735</v>
      </c>
      <c r="G172" s="230"/>
      <c r="H172" s="233">
        <v>0.63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225</v>
      </c>
      <c r="AU172" s="239" t="s">
        <v>89</v>
      </c>
      <c r="AV172" s="13" t="s">
        <v>89</v>
      </c>
      <c r="AW172" s="13" t="s">
        <v>34</v>
      </c>
      <c r="AX172" s="13" t="s">
        <v>80</v>
      </c>
      <c r="AY172" s="239" t="s">
        <v>142</v>
      </c>
    </row>
    <row r="173" spans="2:51" s="14" customFormat="1" ht="11.25">
      <c r="B173" s="240"/>
      <c r="C173" s="241"/>
      <c r="D173" s="213" t="s">
        <v>225</v>
      </c>
      <c r="E173" s="242" t="s">
        <v>1</v>
      </c>
      <c r="F173" s="243" t="s">
        <v>227</v>
      </c>
      <c r="G173" s="241"/>
      <c r="H173" s="244">
        <v>0.63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225</v>
      </c>
      <c r="AU173" s="250" t="s">
        <v>89</v>
      </c>
      <c r="AV173" s="14" t="s">
        <v>141</v>
      </c>
      <c r="AW173" s="14" t="s">
        <v>34</v>
      </c>
      <c r="AX173" s="14" t="s">
        <v>87</v>
      </c>
      <c r="AY173" s="250" t="s">
        <v>142</v>
      </c>
    </row>
    <row r="174" spans="1:65" s="2" customFormat="1" ht="16.5" customHeight="1">
      <c r="A174" s="34"/>
      <c r="B174" s="35"/>
      <c r="C174" s="200" t="s">
        <v>8</v>
      </c>
      <c r="D174" s="200" t="s">
        <v>143</v>
      </c>
      <c r="E174" s="201" t="s">
        <v>266</v>
      </c>
      <c r="F174" s="202" t="s">
        <v>267</v>
      </c>
      <c r="G174" s="203" t="s">
        <v>254</v>
      </c>
      <c r="H174" s="204">
        <v>30</v>
      </c>
      <c r="I174" s="205"/>
      <c r="J174" s="206">
        <f>ROUND(I174*H174,2)</f>
        <v>0</v>
      </c>
      <c r="K174" s="202" t="s">
        <v>147</v>
      </c>
      <c r="L174" s="39"/>
      <c r="M174" s="207" t="s">
        <v>1</v>
      </c>
      <c r="N174" s="208" t="s">
        <v>45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141</v>
      </c>
      <c r="AT174" s="211" t="s">
        <v>143</v>
      </c>
      <c r="AU174" s="211" t="s">
        <v>89</v>
      </c>
      <c r="AY174" s="17" t="s">
        <v>142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87</v>
      </c>
      <c r="BK174" s="212">
        <f>ROUND(I174*H174,2)</f>
        <v>0</v>
      </c>
      <c r="BL174" s="17" t="s">
        <v>141</v>
      </c>
      <c r="BM174" s="211" t="s">
        <v>736</v>
      </c>
    </row>
    <row r="175" spans="1:65" s="2" customFormat="1" ht="21.75" customHeight="1">
      <c r="A175" s="34"/>
      <c r="B175" s="35"/>
      <c r="C175" s="200" t="s">
        <v>286</v>
      </c>
      <c r="D175" s="200" t="s">
        <v>143</v>
      </c>
      <c r="E175" s="201" t="s">
        <v>269</v>
      </c>
      <c r="F175" s="202" t="s">
        <v>270</v>
      </c>
      <c r="G175" s="203" t="s">
        <v>254</v>
      </c>
      <c r="H175" s="204">
        <v>18</v>
      </c>
      <c r="I175" s="205"/>
      <c r="J175" s="206">
        <f>ROUND(I175*H175,2)</f>
        <v>0</v>
      </c>
      <c r="K175" s="202" t="s">
        <v>147</v>
      </c>
      <c r="L175" s="39"/>
      <c r="M175" s="207" t="s">
        <v>1</v>
      </c>
      <c r="N175" s="208" t="s">
        <v>45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141</v>
      </c>
      <c r="AT175" s="211" t="s">
        <v>143</v>
      </c>
      <c r="AU175" s="211" t="s">
        <v>89</v>
      </c>
      <c r="AY175" s="17" t="s">
        <v>142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87</v>
      </c>
      <c r="BK175" s="212">
        <f>ROUND(I175*H175,2)</f>
        <v>0</v>
      </c>
      <c r="BL175" s="17" t="s">
        <v>141</v>
      </c>
      <c r="BM175" s="211" t="s">
        <v>737</v>
      </c>
    </row>
    <row r="176" spans="1:65" s="2" customFormat="1" ht="16.5" customHeight="1">
      <c r="A176" s="34"/>
      <c r="B176" s="35"/>
      <c r="C176" s="200" t="s">
        <v>293</v>
      </c>
      <c r="D176" s="200" t="s">
        <v>143</v>
      </c>
      <c r="E176" s="201" t="s">
        <v>272</v>
      </c>
      <c r="F176" s="202" t="s">
        <v>273</v>
      </c>
      <c r="G176" s="203" t="s">
        <v>254</v>
      </c>
      <c r="H176" s="204">
        <v>18</v>
      </c>
      <c r="I176" s="205"/>
      <c r="J176" s="206">
        <f>ROUND(I176*H176,2)</f>
        <v>0</v>
      </c>
      <c r="K176" s="202" t="s">
        <v>147</v>
      </c>
      <c r="L176" s="39"/>
      <c r="M176" s="207" t="s">
        <v>1</v>
      </c>
      <c r="N176" s="208" t="s">
        <v>45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141</v>
      </c>
      <c r="AT176" s="211" t="s">
        <v>143</v>
      </c>
      <c r="AU176" s="211" t="s">
        <v>89</v>
      </c>
      <c r="AY176" s="17" t="s">
        <v>142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87</v>
      </c>
      <c r="BK176" s="212">
        <f>ROUND(I176*H176,2)</f>
        <v>0</v>
      </c>
      <c r="BL176" s="17" t="s">
        <v>141</v>
      </c>
      <c r="BM176" s="211" t="s">
        <v>738</v>
      </c>
    </row>
    <row r="177" spans="1:65" s="2" customFormat="1" ht="21.75" customHeight="1">
      <c r="A177" s="34"/>
      <c r="B177" s="35"/>
      <c r="C177" s="200" t="s">
        <v>297</v>
      </c>
      <c r="D177" s="200" t="s">
        <v>143</v>
      </c>
      <c r="E177" s="201" t="s">
        <v>276</v>
      </c>
      <c r="F177" s="202" t="s">
        <v>277</v>
      </c>
      <c r="G177" s="203" t="s">
        <v>254</v>
      </c>
      <c r="H177" s="204">
        <v>18</v>
      </c>
      <c r="I177" s="205"/>
      <c r="J177" s="206">
        <f>ROUND(I177*H177,2)</f>
        <v>0</v>
      </c>
      <c r="K177" s="202" t="s">
        <v>147</v>
      </c>
      <c r="L177" s="39"/>
      <c r="M177" s="207" t="s">
        <v>1</v>
      </c>
      <c r="N177" s="208" t="s">
        <v>45</v>
      </c>
      <c r="O177" s="71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141</v>
      </c>
      <c r="AT177" s="211" t="s">
        <v>143</v>
      </c>
      <c r="AU177" s="211" t="s">
        <v>89</v>
      </c>
      <c r="AY177" s="17" t="s">
        <v>142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87</v>
      </c>
      <c r="BK177" s="212">
        <f>ROUND(I177*H177,2)</f>
        <v>0</v>
      </c>
      <c r="BL177" s="17" t="s">
        <v>141</v>
      </c>
      <c r="BM177" s="211" t="s">
        <v>739</v>
      </c>
    </row>
    <row r="178" spans="1:65" s="2" customFormat="1" ht="21.75" customHeight="1">
      <c r="A178" s="34"/>
      <c r="B178" s="35"/>
      <c r="C178" s="200" t="s">
        <v>302</v>
      </c>
      <c r="D178" s="200" t="s">
        <v>143</v>
      </c>
      <c r="E178" s="201" t="s">
        <v>740</v>
      </c>
      <c r="F178" s="202" t="s">
        <v>741</v>
      </c>
      <c r="G178" s="203" t="s">
        <v>281</v>
      </c>
      <c r="H178" s="204">
        <v>1</v>
      </c>
      <c r="I178" s="205"/>
      <c r="J178" s="206">
        <f>ROUND(I178*H178,2)</f>
        <v>0</v>
      </c>
      <c r="K178" s="202" t="s">
        <v>194</v>
      </c>
      <c r="L178" s="39"/>
      <c r="M178" s="207" t="s">
        <v>1</v>
      </c>
      <c r="N178" s="208" t="s">
        <v>45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141</v>
      </c>
      <c r="AT178" s="211" t="s">
        <v>143</v>
      </c>
      <c r="AU178" s="211" t="s">
        <v>89</v>
      </c>
      <c r="AY178" s="17" t="s">
        <v>142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87</v>
      </c>
      <c r="BK178" s="212">
        <f>ROUND(I178*H178,2)</f>
        <v>0</v>
      </c>
      <c r="BL178" s="17" t="s">
        <v>141</v>
      </c>
      <c r="BM178" s="211" t="s">
        <v>742</v>
      </c>
    </row>
    <row r="179" spans="2:51" s="15" customFormat="1" ht="11.25">
      <c r="B179" s="261"/>
      <c r="C179" s="262"/>
      <c r="D179" s="213" t="s">
        <v>225</v>
      </c>
      <c r="E179" s="263" t="s">
        <v>1</v>
      </c>
      <c r="F179" s="264" t="s">
        <v>283</v>
      </c>
      <c r="G179" s="262"/>
      <c r="H179" s="263" t="s">
        <v>1</v>
      </c>
      <c r="I179" s="265"/>
      <c r="J179" s="262"/>
      <c r="K179" s="262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225</v>
      </c>
      <c r="AU179" s="270" t="s">
        <v>89</v>
      </c>
      <c r="AV179" s="15" t="s">
        <v>87</v>
      </c>
      <c r="AW179" s="15" t="s">
        <v>34</v>
      </c>
      <c r="AX179" s="15" t="s">
        <v>80</v>
      </c>
      <c r="AY179" s="270" t="s">
        <v>142</v>
      </c>
    </row>
    <row r="180" spans="2:51" s="13" customFormat="1" ht="22.5">
      <c r="B180" s="229"/>
      <c r="C180" s="230"/>
      <c r="D180" s="213" t="s">
        <v>225</v>
      </c>
      <c r="E180" s="231" t="s">
        <v>1</v>
      </c>
      <c r="F180" s="232" t="s">
        <v>743</v>
      </c>
      <c r="G180" s="230"/>
      <c r="H180" s="233">
        <v>1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225</v>
      </c>
      <c r="AU180" s="239" t="s">
        <v>89</v>
      </c>
      <c r="AV180" s="13" t="s">
        <v>89</v>
      </c>
      <c r="AW180" s="13" t="s">
        <v>34</v>
      </c>
      <c r="AX180" s="13" t="s">
        <v>80</v>
      </c>
      <c r="AY180" s="239" t="s">
        <v>142</v>
      </c>
    </row>
    <row r="181" spans="2:51" s="14" customFormat="1" ht="11.25">
      <c r="B181" s="240"/>
      <c r="C181" s="241"/>
      <c r="D181" s="213" t="s">
        <v>225</v>
      </c>
      <c r="E181" s="242" t="s">
        <v>1</v>
      </c>
      <c r="F181" s="243" t="s">
        <v>227</v>
      </c>
      <c r="G181" s="241"/>
      <c r="H181" s="244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225</v>
      </c>
      <c r="AU181" s="250" t="s">
        <v>89</v>
      </c>
      <c r="AV181" s="14" t="s">
        <v>141</v>
      </c>
      <c r="AW181" s="14" t="s">
        <v>34</v>
      </c>
      <c r="AX181" s="14" t="s">
        <v>87</v>
      </c>
      <c r="AY181" s="250" t="s">
        <v>142</v>
      </c>
    </row>
    <row r="182" spans="2:63" s="11" customFormat="1" ht="22.9" customHeight="1">
      <c r="B182" s="186"/>
      <c r="C182" s="187"/>
      <c r="D182" s="188" t="s">
        <v>79</v>
      </c>
      <c r="E182" s="227" t="s">
        <v>162</v>
      </c>
      <c r="F182" s="227" t="s">
        <v>285</v>
      </c>
      <c r="G182" s="187"/>
      <c r="H182" s="187"/>
      <c r="I182" s="190"/>
      <c r="J182" s="228">
        <f>BK182</f>
        <v>0</v>
      </c>
      <c r="K182" s="187"/>
      <c r="L182" s="192"/>
      <c r="M182" s="193"/>
      <c r="N182" s="194"/>
      <c r="O182" s="194"/>
      <c r="P182" s="195">
        <f>SUM(P183:P208)</f>
        <v>0</v>
      </c>
      <c r="Q182" s="194"/>
      <c r="R182" s="195">
        <f>SUM(R183:R208)</f>
        <v>8.943558000000001</v>
      </c>
      <c r="S182" s="194"/>
      <c r="T182" s="196">
        <f>SUM(T183:T208)</f>
        <v>0</v>
      </c>
      <c r="AR182" s="197" t="s">
        <v>87</v>
      </c>
      <c r="AT182" s="198" t="s">
        <v>79</v>
      </c>
      <c r="AU182" s="198" t="s">
        <v>87</v>
      </c>
      <c r="AY182" s="197" t="s">
        <v>142</v>
      </c>
      <c r="BK182" s="199">
        <f>SUM(BK183:BK208)</f>
        <v>0</v>
      </c>
    </row>
    <row r="183" spans="1:65" s="2" customFormat="1" ht="16.5" customHeight="1">
      <c r="A183" s="34"/>
      <c r="B183" s="35"/>
      <c r="C183" s="200" t="s">
        <v>307</v>
      </c>
      <c r="D183" s="200" t="s">
        <v>143</v>
      </c>
      <c r="E183" s="201" t="s">
        <v>287</v>
      </c>
      <c r="F183" s="202" t="s">
        <v>288</v>
      </c>
      <c r="G183" s="203" t="s">
        <v>254</v>
      </c>
      <c r="H183" s="204">
        <v>30</v>
      </c>
      <c r="I183" s="205"/>
      <c r="J183" s="206">
        <f>ROUND(I183*H183,2)</f>
        <v>0</v>
      </c>
      <c r="K183" s="202" t="s">
        <v>147</v>
      </c>
      <c r="L183" s="39"/>
      <c r="M183" s="207" t="s">
        <v>1</v>
      </c>
      <c r="N183" s="208" t="s">
        <v>45</v>
      </c>
      <c r="O183" s="71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141</v>
      </c>
      <c r="AT183" s="211" t="s">
        <v>143</v>
      </c>
      <c r="AU183" s="211" t="s">
        <v>89</v>
      </c>
      <c r="AY183" s="17" t="s">
        <v>142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87</v>
      </c>
      <c r="BK183" s="212">
        <f>ROUND(I183*H183,2)</f>
        <v>0</v>
      </c>
      <c r="BL183" s="17" t="s">
        <v>141</v>
      </c>
      <c r="BM183" s="211" t="s">
        <v>744</v>
      </c>
    </row>
    <row r="184" spans="2:51" s="13" customFormat="1" ht="11.25">
      <c r="B184" s="229"/>
      <c r="C184" s="230"/>
      <c r="D184" s="213" t="s">
        <v>225</v>
      </c>
      <c r="E184" s="231" t="s">
        <v>1</v>
      </c>
      <c r="F184" s="232" t="s">
        <v>745</v>
      </c>
      <c r="G184" s="230"/>
      <c r="H184" s="233">
        <v>24.5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225</v>
      </c>
      <c r="AU184" s="239" t="s">
        <v>89</v>
      </c>
      <c r="AV184" s="13" t="s">
        <v>89</v>
      </c>
      <c r="AW184" s="13" t="s">
        <v>34</v>
      </c>
      <c r="AX184" s="13" t="s">
        <v>80</v>
      </c>
      <c r="AY184" s="239" t="s">
        <v>142</v>
      </c>
    </row>
    <row r="185" spans="2:51" s="13" customFormat="1" ht="11.25">
      <c r="B185" s="229"/>
      <c r="C185" s="230"/>
      <c r="D185" s="213" t="s">
        <v>225</v>
      </c>
      <c r="E185" s="231" t="s">
        <v>1</v>
      </c>
      <c r="F185" s="232" t="s">
        <v>291</v>
      </c>
      <c r="G185" s="230"/>
      <c r="H185" s="233">
        <v>4.5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225</v>
      </c>
      <c r="AU185" s="239" t="s">
        <v>89</v>
      </c>
      <c r="AV185" s="13" t="s">
        <v>89</v>
      </c>
      <c r="AW185" s="13" t="s">
        <v>34</v>
      </c>
      <c r="AX185" s="13" t="s">
        <v>80</v>
      </c>
      <c r="AY185" s="239" t="s">
        <v>142</v>
      </c>
    </row>
    <row r="186" spans="2:51" s="13" customFormat="1" ht="11.25">
      <c r="B186" s="229"/>
      <c r="C186" s="230"/>
      <c r="D186" s="213" t="s">
        <v>225</v>
      </c>
      <c r="E186" s="231" t="s">
        <v>1</v>
      </c>
      <c r="F186" s="232" t="s">
        <v>746</v>
      </c>
      <c r="G186" s="230"/>
      <c r="H186" s="233">
        <v>1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225</v>
      </c>
      <c r="AU186" s="239" t="s">
        <v>89</v>
      </c>
      <c r="AV186" s="13" t="s">
        <v>89</v>
      </c>
      <c r="AW186" s="13" t="s">
        <v>34</v>
      </c>
      <c r="AX186" s="13" t="s">
        <v>80</v>
      </c>
      <c r="AY186" s="239" t="s">
        <v>142</v>
      </c>
    </row>
    <row r="187" spans="2:51" s="14" customFormat="1" ht="11.25">
      <c r="B187" s="240"/>
      <c r="C187" s="241"/>
      <c r="D187" s="213" t="s">
        <v>225</v>
      </c>
      <c r="E187" s="242" t="s">
        <v>1</v>
      </c>
      <c r="F187" s="243" t="s">
        <v>227</v>
      </c>
      <c r="G187" s="241"/>
      <c r="H187" s="244">
        <v>30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225</v>
      </c>
      <c r="AU187" s="250" t="s">
        <v>89</v>
      </c>
      <c r="AV187" s="14" t="s">
        <v>141</v>
      </c>
      <c r="AW187" s="14" t="s">
        <v>34</v>
      </c>
      <c r="AX187" s="14" t="s">
        <v>87</v>
      </c>
      <c r="AY187" s="250" t="s">
        <v>142</v>
      </c>
    </row>
    <row r="188" spans="1:65" s="2" customFormat="1" ht="21.75" customHeight="1">
      <c r="A188" s="34"/>
      <c r="B188" s="35"/>
      <c r="C188" s="200" t="s">
        <v>7</v>
      </c>
      <c r="D188" s="200" t="s">
        <v>143</v>
      </c>
      <c r="E188" s="201" t="s">
        <v>481</v>
      </c>
      <c r="F188" s="202" t="s">
        <v>482</v>
      </c>
      <c r="G188" s="203" t="s">
        <v>254</v>
      </c>
      <c r="H188" s="204">
        <v>4.8</v>
      </c>
      <c r="I188" s="205"/>
      <c r="J188" s="206">
        <f>ROUND(I188*H188,2)</f>
        <v>0</v>
      </c>
      <c r="K188" s="202" t="s">
        <v>147</v>
      </c>
      <c r="L188" s="39"/>
      <c r="M188" s="207" t="s">
        <v>1</v>
      </c>
      <c r="N188" s="208" t="s">
        <v>45</v>
      </c>
      <c r="O188" s="71"/>
      <c r="P188" s="209">
        <f>O188*H188</f>
        <v>0</v>
      </c>
      <c r="Q188" s="209">
        <v>0.26376</v>
      </c>
      <c r="R188" s="209">
        <f>Q188*H188</f>
        <v>1.2660479999999998</v>
      </c>
      <c r="S188" s="209">
        <v>0</v>
      </c>
      <c r="T188" s="21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1" t="s">
        <v>141</v>
      </c>
      <c r="AT188" s="211" t="s">
        <v>143</v>
      </c>
      <c r="AU188" s="211" t="s">
        <v>89</v>
      </c>
      <c r="AY188" s="17" t="s">
        <v>142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87</v>
      </c>
      <c r="BK188" s="212">
        <f>ROUND(I188*H188,2)</f>
        <v>0</v>
      </c>
      <c r="BL188" s="17" t="s">
        <v>141</v>
      </c>
      <c r="BM188" s="211" t="s">
        <v>747</v>
      </c>
    </row>
    <row r="189" spans="2:51" s="13" customFormat="1" ht="11.25">
      <c r="B189" s="229"/>
      <c r="C189" s="230"/>
      <c r="D189" s="213" t="s">
        <v>225</v>
      </c>
      <c r="E189" s="231" t="s">
        <v>1</v>
      </c>
      <c r="F189" s="232" t="s">
        <v>748</v>
      </c>
      <c r="G189" s="230"/>
      <c r="H189" s="233">
        <v>4.8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225</v>
      </c>
      <c r="AU189" s="239" t="s">
        <v>89</v>
      </c>
      <c r="AV189" s="13" t="s">
        <v>89</v>
      </c>
      <c r="AW189" s="13" t="s">
        <v>34</v>
      </c>
      <c r="AX189" s="13" t="s">
        <v>80</v>
      </c>
      <c r="AY189" s="239" t="s">
        <v>142</v>
      </c>
    </row>
    <row r="190" spans="2:51" s="14" customFormat="1" ht="11.25">
      <c r="B190" s="240"/>
      <c r="C190" s="241"/>
      <c r="D190" s="213" t="s">
        <v>225</v>
      </c>
      <c r="E190" s="242" t="s">
        <v>1</v>
      </c>
      <c r="F190" s="243" t="s">
        <v>227</v>
      </c>
      <c r="G190" s="241"/>
      <c r="H190" s="244">
        <v>4.8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225</v>
      </c>
      <c r="AU190" s="250" t="s">
        <v>89</v>
      </c>
      <c r="AV190" s="14" t="s">
        <v>141</v>
      </c>
      <c r="AW190" s="14" t="s">
        <v>34</v>
      </c>
      <c r="AX190" s="14" t="s">
        <v>87</v>
      </c>
      <c r="AY190" s="250" t="s">
        <v>142</v>
      </c>
    </row>
    <row r="191" spans="1:65" s="2" customFormat="1" ht="21.75" customHeight="1">
      <c r="A191" s="34"/>
      <c r="B191" s="35"/>
      <c r="C191" s="200" t="s">
        <v>317</v>
      </c>
      <c r="D191" s="200" t="s">
        <v>143</v>
      </c>
      <c r="E191" s="201" t="s">
        <v>485</v>
      </c>
      <c r="F191" s="202" t="s">
        <v>486</v>
      </c>
      <c r="G191" s="203" t="s">
        <v>254</v>
      </c>
      <c r="H191" s="204">
        <v>8.5</v>
      </c>
      <c r="I191" s="205"/>
      <c r="J191" s="206">
        <f>ROUND(I191*H191,2)</f>
        <v>0</v>
      </c>
      <c r="K191" s="202" t="s">
        <v>147</v>
      </c>
      <c r="L191" s="39"/>
      <c r="M191" s="207" t="s">
        <v>1</v>
      </c>
      <c r="N191" s="208" t="s">
        <v>45</v>
      </c>
      <c r="O191" s="71"/>
      <c r="P191" s="209">
        <f>O191*H191</f>
        <v>0</v>
      </c>
      <c r="Q191" s="209">
        <v>0.12966</v>
      </c>
      <c r="R191" s="209">
        <f>Q191*H191</f>
        <v>1.10211</v>
      </c>
      <c r="S191" s="209">
        <v>0</v>
      </c>
      <c r="T191" s="21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1" t="s">
        <v>141</v>
      </c>
      <c r="AT191" s="211" t="s">
        <v>143</v>
      </c>
      <c r="AU191" s="211" t="s">
        <v>89</v>
      </c>
      <c r="AY191" s="17" t="s">
        <v>142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87</v>
      </c>
      <c r="BK191" s="212">
        <f>ROUND(I191*H191,2)</f>
        <v>0</v>
      </c>
      <c r="BL191" s="17" t="s">
        <v>141</v>
      </c>
      <c r="BM191" s="211" t="s">
        <v>749</v>
      </c>
    </row>
    <row r="192" spans="2:51" s="13" customFormat="1" ht="22.5">
      <c r="B192" s="229"/>
      <c r="C192" s="230"/>
      <c r="D192" s="213" t="s">
        <v>225</v>
      </c>
      <c r="E192" s="231" t="s">
        <v>1</v>
      </c>
      <c r="F192" s="232" t="s">
        <v>750</v>
      </c>
      <c r="G192" s="230"/>
      <c r="H192" s="233">
        <v>8.5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225</v>
      </c>
      <c r="AU192" s="239" t="s">
        <v>89</v>
      </c>
      <c r="AV192" s="13" t="s">
        <v>89</v>
      </c>
      <c r="AW192" s="13" t="s">
        <v>34</v>
      </c>
      <c r="AX192" s="13" t="s">
        <v>80</v>
      </c>
      <c r="AY192" s="239" t="s">
        <v>142</v>
      </c>
    </row>
    <row r="193" spans="2:51" s="14" customFormat="1" ht="11.25">
      <c r="B193" s="240"/>
      <c r="C193" s="241"/>
      <c r="D193" s="213" t="s">
        <v>225</v>
      </c>
      <c r="E193" s="242" t="s">
        <v>1</v>
      </c>
      <c r="F193" s="243" t="s">
        <v>227</v>
      </c>
      <c r="G193" s="241"/>
      <c r="H193" s="244">
        <v>8.5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225</v>
      </c>
      <c r="AU193" s="250" t="s">
        <v>89</v>
      </c>
      <c r="AV193" s="14" t="s">
        <v>141</v>
      </c>
      <c r="AW193" s="14" t="s">
        <v>34</v>
      </c>
      <c r="AX193" s="14" t="s">
        <v>87</v>
      </c>
      <c r="AY193" s="250" t="s">
        <v>142</v>
      </c>
    </row>
    <row r="194" spans="1:65" s="2" customFormat="1" ht="21.75" customHeight="1">
      <c r="A194" s="34"/>
      <c r="B194" s="35"/>
      <c r="C194" s="200" t="s">
        <v>322</v>
      </c>
      <c r="D194" s="200" t="s">
        <v>143</v>
      </c>
      <c r="E194" s="201" t="s">
        <v>489</v>
      </c>
      <c r="F194" s="202" t="s">
        <v>490</v>
      </c>
      <c r="G194" s="203" t="s">
        <v>254</v>
      </c>
      <c r="H194" s="204">
        <v>17</v>
      </c>
      <c r="I194" s="205"/>
      <c r="J194" s="206">
        <f>ROUND(I194*H194,2)</f>
        <v>0</v>
      </c>
      <c r="K194" s="202" t="s">
        <v>147</v>
      </c>
      <c r="L194" s="39"/>
      <c r="M194" s="207" t="s">
        <v>1</v>
      </c>
      <c r="N194" s="208" t="s">
        <v>45</v>
      </c>
      <c r="O194" s="71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1" t="s">
        <v>141</v>
      </c>
      <c r="AT194" s="211" t="s">
        <v>143</v>
      </c>
      <c r="AU194" s="211" t="s">
        <v>89</v>
      </c>
      <c r="AY194" s="17" t="s">
        <v>142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87</v>
      </c>
      <c r="BK194" s="212">
        <f>ROUND(I194*H194,2)</f>
        <v>0</v>
      </c>
      <c r="BL194" s="17" t="s">
        <v>141</v>
      </c>
      <c r="BM194" s="211" t="s">
        <v>751</v>
      </c>
    </row>
    <row r="195" spans="1:65" s="2" customFormat="1" ht="21.75" customHeight="1">
      <c r="A195" s="34"/>
      <c r="B195" s="35"/>
      <c r="C195" s="200" t="s">
        <v>327</v>
      </c>
      <c r="D195" s="200" t="s">
        <v>143</v>
      </c>
      <c r="E195" s="201" t="s">
        <v>294</v>
      </c>
      <c r="F195" s="202" t="s">
        <v>295</v>
      </c>
      <c r="G195" s="203" t="s">
        <v>254</v>
      </c>
      <c r="H195" s="204">
        <v>30</v>
      </c>
      <c r="I195" s="205"/>
      <c r="J195" s="206">
        <f>ROUND(I195*H195,2)</f>
        <v>0</v>
      </c>
      <c r="K195" s="202" t="s">
        <v>147</v>
      </c>
      <c r="L195" s="39"/>
      <c r="M195" s="207" t="s">
        <v>1</v>
      </c>
      <c r="N195" s="208" t="s">
        <v>45</v>
      </c>
      <c r="O195" s="71"/>
      <c r="P195" s="209">
        <f>O195*H195</f>
        <v>0</v>
      </c>
      <c r="Q195" s="209">
        <v>0.08425</v>
      </c>
      <c r="R195" s="209">
        <f>Q195*H195</f>
        <v>2.5275000000000003</v>
      </c>
      <c r="S195" s="209">
        <v>0</v>
      </c>
      <c r="T195" s="21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1" t="s">
        <v>141</v>
      </c>
      <c r="AT195" s="211" t="s">
        <v>143</v>
      </c>
      <c r="AU195" s="211" t="s">
        <v>89</v>
      </c>
      <c r="AY195" s="17" t="s">
        <v>142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87</v>
      </c>
      <c r="BK195" s="212">
        <f>ROUND(I195*H195,2)</f>
        <v>0</v>
      </c>
      <c r="BL195" s="17" t="s">
        <v>141</v>
      </c>
      <c r="BM195" s="211" t="s">
        <v>752</v>
      </c>
    </row>
    <row r="196" spans="2:51" s="13" customFormat="1" ht="11.25">
      <c r="B196" s="229"/>
      <c r="C196" s="230"/>
      <c r="D196" s="213" t="s">
        <v>225</v>
      </c>
      <c r="E196" s="231" t="s">
        <v>1</v>
      </c>
      <c r="F196" s="232" t="s">
        <v>753</v>
      </c>
      <c r="G196" s="230"/>
      <c r="H196" s="233">
        <v>24.5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225</v>
      </c>
      <c r="AU196" s="239" t="s">
        <v>89</v>
      </c>
      <c r="AV196" s="13" t="s">
        <v>89</v>
      </c>
      <c r="AW196" s="13" t="s">
        <v>34</v>
      </c>
      <c r="AX196" s="13" t="s">
        <v>80</v>
      </c>
      <c r="AY196" s="239" t="s">
        <v>142</v>
      </c>
    </row>
    <row r="197" spans="2:51" s="13" customFormat="1" ht="11.25">
      <c r="B197" s="229"/>
      <c r="C197" s="230"/>
      <c r="D197" s="213" t="s">
        <v>225</v>
      </c>
      <c r="E197" s="231" t="s">
        <v>1</v>
      </c>
      <c r="F197" s="232" t="s">
        <v>291</v>
      </c>
      <c r="G197" s="230"/>
      <c r="H197" s="233">
        <v>4.5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225</v>
      </c>
      <c r="AU197" s="239" t="s">
        <v>89</v>
      </c>
      <c r="AV197" s="13" t="s">
        <v>89</v>
      </c>
      <c r="AW197" s="13" t="s">
        <v>34</v>
      </c>
      <c r="AX197" s="13" t="s">
        <v>80</v>
      </c>
      <c r="AY197" s="239" t="s">
        <v>142</v>
      </c>
    </row>
    <row r="198" spans="2:51" s="13" customFormat="1" ht="11.25">
      <c r="B198" s="229"/>
      <c r="C198" s="230"/>
      <c r="D198" s="213" t="s">
        <v>225</v>
      </c>
      <c r="E198" s="231" t="s">
        <v>1</v>
      </c>
      <c r="F198" s="232" t="s">
        <v>746</v>
      </c>
      <c r="G198" s="230"/>
      <c r="H198" s="233">
        <v>1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225</v>
      </c>
      <c r="AU198" s="239" t="s">
        <v>89</v>
      </c>
      <c r="AV198" s="13" t="s">
        <v>89</v>
      </c>
      <c r="AW198" s="13" t="s">
        <v>34</v>
      </c>
      <c r="AX198" s="13" t="s">
        <v>80</v>
      </c>
      <c r="AY198" s="239" t="s">
        <v>142</v>
      </c>
    </row>
    <row r="199" spans="2:51" s="14" customFormat="1" ht="11.25">
      <c r="B199" s="240"/>
      <c r="C199" s="241"/>
      <c r="D199" s="213" t="s">
        <v>225</v>
      </c>
      <c r="E199" s="242" t="s">
        <v>1</v>
      </c>
      <c r="F199" s="243" t="s">
        <v>227</v>
      </c>
      <c r="G199" s="241"/>
      <c r="H199" s="244">
        <v>30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225</v>
      </c>
      <c r="AU199" s="250" t="s">
        <v>89</v>
      </c>
      <c r="AV199" s="14" t="s">
        <v>141</v>
      </c>
      <c r="AW199" s="14" t="s">
        <v>34</v>
      </c>
      <c r="AX199" s="14" t="s">
        <v>87</v>
      </c>
      <c r="AY199" s="250" t="s">
        <v>142</v>
      </c>
    </row>
    <row r="200" spans="1:65" s="2" customFormat="1" ht="16.5" customHeight="1">
      <c r="A200" s="34"/>
      <c r="B200" s="35"/>
      <c r="C200" s="251" t="s">
        <v>331</v>
      </c>
      <c r="D200" s="251" t="s">
        <v>260</v>
      </c>
      <c r="E200" s="252" t="s">
        <v>298</v>
      </c>
      <c r="F200" s="253" t="s">
        <v>299</v>
      </c>
      <c r="G200" s="254" t="s">
        <v>254</v>
      </c>
      <c r="H200" s="255">
        <v>25.235</v>
      </c>
      <c r="I200" s="256"/>
      <c r="J200" s="257">
        <f>ROUND(I200*H200,2)</f>
        <v>0</v>
      </c>
      <c r="K200" s="253" t="s">
        <v>147</v>
      </c>
      <c r="L200" s="258"/>
      <c r="M200" s="259" t="s">
        <v>1</v>
      </c>
      <c r="N200" s="260" t="s">
        <v>45</v>
      </c>
      <c r="O200" s="71"/>
      <c r="P200" s="209">
        <f>O200*H200</f>
        <v>0</v>
      </c>
      <c r="Q200" s="209">
        <v>0.131</v>
      </c>
      <c r="R200" s="209">
        <f>Q200*H200</f>
        <v>3.305785</v>
      </c>
      <c r="S200" s="209">
        <v>0</v>
      </c>
      <c r="T200" s="21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1" t="s">
        <v>176</v>
      </c>
      <c r="AT200" s="211" t="s">
        <v>260</v>
      </c>
      <c r="AU200" s="211" t="s">
        <v>89</v>
      </c>
      <c r="AY200" s="17" t="s">
        <v>142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87</v>
      </c>
      <c r="BK200" s="212">
        <f>ROUND(I200*H200,2)</f>
        <v>0</v>
      </c>
      <c r="BL200" s="17" t="s">
        <v>141</v>
      </c>
      <c r="BM200" s="211" t="s">
        <v>754</v>
      </c>
    </row>
    <row r="201" spans="2:51" s="13" customFormat="1" ht="11.25">
      <c r="B201" s="229"/>
      <c r="C201" s="230"/>
      <c r="D201" s="213" t="s">
        <v>225</v>
      </c>
      <c r="E201" s="231" t="s">
        <v>1</v>
      </c>
      <c r="F201" s="232" t="s">
        <v>755</v>
      </c>
      <c r="G201" s="230"/>
      <c r="H201" s="233">
        <v>25.235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225</v>
      </c>
      <c r="AU201" s="239" t="s">
        <v>89</v>
      </c>
      <c r="AV201" s="13" t="s">
        <v>89</v>
      </c>
      <c r="AW201" s="13" t="s">
        <v>34</v>
      </c>
      <c r="AX201" s="13" t="s">
        <v>80</v>
      </c>
      <c r="AY201" s="239" t="s">
        <v>142</v>
      </c>
    </row>
    <row r="202" spans="2:51" s="14" customFormat="1" ht="11.25">
      <c r="B202" s="240"/>
      <c r="C202" s="241"/>
      <c r="D202" s="213" t="s">
        <v>225</v>
      </c>
      <c r="E202" s="242" t="s">
        <v>1</v>
      </c>
      <c r="F202" s="243" t="s">
        <v>227</v>
      </c>
      <c r="G202" s="241"/>
      <c r="H202" s="244">
        <v>25.235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225</v>
      </c>
      <c r="AU202" s="250" t="s">
        <v>89</v>
      </c>
      <c r="AV202" s="14" t="s">
        <v>141</v>
      </c>
      <c r="AW202" s="14" t="s">
        <v>34</v>
      </c>
      <c r="AX202" s="14" t="s">
        <v>87</v>
      </c>
      <c r="AY202" s="250" t="s">
        <v>142</v>
      </c>
    </row>
    <row r="203" spans="1:65" s="2" customFormat="1" ht="21.75" customHeight="1">
      <c r="A203" s="34"/>
      <c r="B203" s="35"/>
      <c r="C203" s="251" t="s">
        <v>337</v>
      </c>
      <c r="D203" s="251" t="s">
        <v>260</v>
      </c>
      <c r="E203" s="252" t="s">
        <v>303</v>
      </c>
      <c r="F203" s="253" t="s">
        <v>304</v>
      </c>
      <c r="G203" s="254" t="s">
        <v>254</v>
      </c>
      <c r="H203" s="255">
        <v>1.03</v>
      </c>
      <c r="I203" s="256"/>
      <c r="J203" s="257">
        <f>ROUND(I203*H203,2)</f>
        <v>0</v>
      </c>
      <c r="K203" s="253" t="s">
        <v>147</v>
      </c>
      <c r="L203" s="258"/>
      <c r="M203" s="259" t="s">
        <v>1</v>
      </c>
      <c r="N203" s="260" t="s">
        <v>45</v>
      </c>
      <c r="O203" s="71"/>
      <c r="P203" s="209">
        <f>O203*H203</f>
        <v>0</v>
      </c>
      <c r="Q203" s="209">
        <v>0.131</v>
      </c>
      <c r="R203" s="209">
        <f>Q203*H203</f>
        <v>0.13493000000000002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176</v>
      </c>
      <c r="AT203" s="211" t="s">
        <v>260</v>
      </c>
      <c r="AU203" s="211" t="s">
        <v>89</v>
      </c>
      <c r="AY203" s="17" t="s">
        <v>142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87</v>
      </c>
      <c r="BK203" s="212">
        <f>ROUND(I203*H203,2)</f>
        <v>0</v>
      </c>
      <c r="BL203" s="17" t="s">
        <v>141</v>
      </c>
      <c r="BM203" s="211" t="s">
        <v>756</v>
      </c>
    </row>
    <row r="204" spans="2:51" s="13" customFormat="1" ht="11.25">
      <c r="B204" s="229"/>
      <c r="C204" s="230"/>
      <c r="D204" s="213" t="s">
        <v>225</v>
      </c>
      <c r="E204" s="231" t="s">
        <v>1</v>
      </c>
      <c r="F204" s="232" t="s">
        <v>757</v>
      </c>
      <c r="G204" s="230"/>
      <c r="H204" s="233">
        <v>1.03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225</v>
      </c>
      <c r="AU204" s="239" t="s">
        <v>89</v>
      </c>
      <c r="AV204" s="13" t="s">
        <v>89</v>
      </c>
      <c r="AW204" s="13" t="s">
        <v>34</v>
      </c>
      <c r="AX204" s="13" t="s">
        <v>80</v>
      </c>
      <c r="AY204" s="239" t="s">
        <v>142</v>
      </c>
    </row>
    <row r="205" spans="2:51" s="14" customFormat="1" ht="11.25">
      <c r="B205" s="240"/>
      <c r="C205" s="241"/>
      <c r="D205" s="213" t="s">
        <v>225</v>
      </c>
      <c r="E205" s="242" t="s">
        <v>1</v>
      </c>
      <c r="F205" s="243" t="s">
        <v>227</v>
      </c>
      <c r="G205" s="241"/>
      <c r="H205" s="244">
        <v>1.03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225</v>
      </c>
      <c r="AU205" s="250" t="s">
        <v>89</v>
      </c>
      <c r="AV205" s="14" t="s">
        <v>141</v>
      </c>
      <c r="AW205" s="14" t="s">
        <v>34</v>
      </c>
      <c r="AX205" s="14" t="s">
        <v>87</v>
      </c>
      <c r="AY205" s="250" t="s">
        <v>142</v>
      </c>
    </row>
    <row r="206" spans="1:65" s="2" customFormat="1" ht="16.5" customHeight="1">
      <c r="A206" s="34"/>
      <c r="B206" s="35"/>
      <c r="C206" s="251" t="s">
        <v>342</v>
      </c>
      <c r="D206" s="251" t="s">
        <v>260</v>
      </c>
      <c r="E206" s="252" t="s">
        <v>308</v>
      </c>
      <c r="F206" s="253" t="s">
        <v>309</v>
      </c>
      <c r="G206" s="254" t="s">
        <v>254</v>
      </c>
      <c r="H206" s="255">
        <v>4.635</v>
      </c>
      <c r="I206" s="256"/>
      <c r="J206" s="257">
        <f>ROUND(I206*H206,2)</f>
        <v>0</v>
      </c>
      <c r="K206" s="253" t="s">
        <v>147</v>
      </c>
      <c r="L206" s="258"/>
      <c r="M206" s="259" t="s">
        <v>1</v>
      </c>
      <c r="N206" s="260" t="s">
        <v>45</v>
      </c>
      <c r="O206" s="71"/>
      <c r="P206" s="209">
        <f>O206*H206</f>
        <v>0</v>
      </c>
      <c r="Q206" s="209">
        <v>0.131</v>
      </c>
      <c r="R206" s="209">
        <f>Q206*H206</f>
        <v>0.607185</v>
      </c>
      <c r="S206" s="209">
        <v>0</v>
      </c>
      <c r="T206" s="21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1" t="s">
        <v>176</v>
      </c>
      <c r="AT206" s="211" t="s">
        <v>260</v>
      </c>
      <c r="AU206" s="211" t="s">
        <v>89</v>
      </c>
      <c r="AY206" s="17" t="s">
        <v>142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87</v>
      </c>
      <c r="BK206" s="212">
        <f>ROUND(I206*H206,2)</f>
        <v>0</v>
      </c>
      <c r="BL206" s="17" t="s">
        <v>141</v>
      </c>
      <c r="BM206" s="211" t="s">
        <v>758</v>
      </c>
    </row>
    <row r="207" spans="2:51" s="13" customFormat="1" ht="11.25">
      <c r="B207" s="229"/>
      <c r="C207" s="230"/>
      <c r="D207" s="213" t="s">
        <v>225</v>
      </c>
      <c r="E207" s="231" t="s">
        <v>1</v>
      </c>
      <c r="F207" s="232" t="s">
        <v>311</v>
      </c>
      <c r="G207" s="230"/>
      <c r="H207" s="233">
        <v>4.635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225</v>
      </c>
      <c r="AU207" s="239" t="s">
        <v>89</v>
      </c>
      <c r="AV207" s="13" t="s">
        <v>89</v>
      </c>
      <c r="AW207" s="13" t="s">
        <v>34</v>
      </c>
      <c r="AX207" s="13" t="s">
        <v>80</v>
      </c>
      <c r="AY207" s="239" t="s">
        <v>142</v>
      </c>
    </row>
    <row r="208" spans="2:51" s="14" customFormat="1" ht="11.25">
      <c r="B208" s="240"/>
      <c r="C208" s="241"/>
      <c r="D208" s="213" t="s">
        <v>225</v>
      </c>
      <c r="E208" s="242" t="s">
        <v>1</v>
      </c>
      <c r="F208" s="243" t="s">
        <v>227</v>
      </c>
      <c r="G208" s="241"/>
      <c r="H208" s="244">
        <v>4.635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225</v>
      </c>
      <c r="AU208" s="250" t="s">
        <v>89</v>
      </c>
      <c r="AV208" s="14" t="s">
        <v>141</v>
      </c>
      <c r="AW208" s="14" t="s">
        <v>34</v>
      </c>
      <c r="AX208" s="14" t="s">
        <v>87</v>
      </c>
      <c r="AY208" s="250" t="s">
        <v>142</v>
      </c>
    </row>
    <row r="209" spans="2:63" s="11" customFormat="1" ht="22.9" customHeight="1">
      <c r="B209" s="186"/>
      <c r="C209" s="187"/>
      <c r="D209" s="188" t="s">
        <v>79</v>
      </c>
      <c r="E209" s="227" t="s">
        <v>181</v>
      </c>
      <c r="F209" s="227" t="s">
        <v>312</v>
      </c>
      <c r="G209" s="187"/>
      <c r="H209" s="187"/>
      <c r="I209" s="190"/>
      <c r="J209" s="228">
        <f>BK209</f>
        <v>0</v>
      </c>
      <c r="K209" s="187"/>
      <c r="L209" s="192"/>
      <c r="M209" s="193"/>
      <c r="N209" s="194"/>
      <c r="O209" s="194"/>
      <c r="P209" s="195">
        <f>SUM(P210:P246)</f>
        <v>0</v>
      </c>
      <c r="Q209" s="194"/>
      <c r="R209" s="195">
        <f>SUM(R210:R246)</f>
        <v>7.431388000000001</v>
      </c>
      <c r="S209" s="194"/>
      <c r="T209" s="196">
        <f>SUM(T210:T246)</f>
        <v>0</v>
      </c>
      <c r="AR209" s="197" t="s">
        <v>87</v>
      </c>
      <c r="AT209" s="198" t="s">
        <v>79</v>
      </c>
      <c r="AU209" s="198" t="s">
        <v>87</v>
      </c>
      <c r="AY209" s="197" t="s">
        <v>142</v>
      </c>
      <c r="BK209" s="199">
        <f>SUM(BK210:BK246)</f>
        <v>0</v>
      </c>
    </row>
    <row r="210" spans="1:65" s="2" customFormat="1" ht="21.75" customHeight="1">
      <c r="A210" s="34"/>
      <c r="B210" s="35"/>
      <c r="C210" s="200" t="s">
        <v>346</v>
      </c>
      <c r="D210" s="200" t="s">
        <v>143</v>
      </c>
      <c r="E210" s="201" t="s">
        <v>313</v>
      </c>
      <c r="F210" s="202" t="s">
        <v>314</v>
      </c>
      <c r="G210" s="203" t="s">
        <v>281</v>
      </c>
      <c r="H210" s="204">
        <v>1</v>
      </c>
      <c r="I210" s="205"/>
      <c r="J210" s="206">
        <f>ROUND(I210*H210,2)</f>
        <v>0</v>
      </c>
      <c r="K210" s="202" t="s">
        <v>147</v>
      </c>
      <c r="L210" s="39"/>
      <c r="M210" s="207" t="s">
        <v>1</v>
      </c>
      <c r="N210" s="208" t="s">
        <v>45</v>
      </c>
      <c r="O210" s="71"/>
      <c r="P210" s="209">
        <f>O210*H210</f>
        <v>0</v>
      </c>
      <c r="Q210" s="209">
        <v>0.0007</v>
      </c>
      <c r="R210" s="209">
        <f>Q210*H210</f>
        <v>0.0007</v>
      </c>
      <c r="S210" s="209">
        <v>0</v>
      </c>
      <c r="T210" s="21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1" t="s">
        <v>141</v>
      </c>
      <c r="AT210" s="211" t="s">
        <v>143</v>
      </c>
      <c r="AU210" s="211" t="s">
        <v>89</v>
      </c>
      <c r="AY210" s="17" t="s">
        <v>142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87</v>
      </c>
      <c r="BK210" s="212">
        <f>ROUND(I210*H210,2)</f>
        <v>0</v>
      </c>
      <c r="BL210" s="17" t="s">
        <v>141</v>
      </c>
      <c r="BM210" s="211" t="s">
        <v>759</v>
      </c>
    </row>
    <row r="211" spans="2:51" s="13" customFormat="1" ht="11.25">
      <c r="B211" s="229"/>
      <c r="C211" s="230"/>
      <c r="D211" s="213" t="s">
        <v>225</v>
      </c>
      <c r="E211" s="231" t="s">
        <v>1</v>
      </c>
      <c r="F211" s="232" t="s">
        <v>316</v>
      </c>
      <c r="G211" s="230"/>
      <c r="H211" s="233">
        <v>1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225</v>
      </c>
      <c r="AU211" s="239" t="s">
        <v>89</v>
      </c>
      <c r="AV211" s="13" t="s">
        <v>89</v>
      </c>
      <c r="AW211" s="13" t="s">
        <v>34</v>
      </c>
      <c r="AX211" s="13" t="s">
        <v>80</v>
      </c>
      <c r="AY211" s="239" t="s">
        <v>142</v>
      </c>
    </row>
    <row r="212" spans="2:51" s="14" customFormat="1" ht="11.25">
      <c r="B212" s="240"/>
      <c r="C212" s="241"/>
      <c r="D212" s="213" t="s">
        <v>225</v>
      </c>
      <c r="E212" s="242" t="s">
        <v>1</v>
      </c>
      <c r="F212" s="243" t="s">
        <v>227</v>
      </c>
      <c r="G212" s="241"/>
      <c r="H212" s="244">
        <v>1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225</v>
      </c>
      <c r="AU212" s="250" t="s">
        <v>89</v>
      </c>
      <c r="AV212" s="14" t="s">
        <v>141</v>
      </c>
      <c r="AW212" s="14" t="s">
        <v>34</v>
      </c>
      <c r="AX212" s="14" t="s">
        <v>87</v>
      </c>
      <c r="AY212" s="250" t="s">
        <v>142</v>
      </c>
    </row>
    <row r="213" spans="1:65" s="2" customFormat="1" ht="21.75" customHeight="1">
      <c r="A213" s="34"/>
      <c r="B213" s="35"/>
      <c r="C213" s="251" t="s">
        <v>350</v>
      </c>
      <c r="D213" s="251" t="s">
        <v>260</v>
      </c>
      <c r="E213" s="252" t="s">
        <v>318</v>
      </c>
      <c r="F213" s="253" t="s">
        <v>319</v>
      </c>
      <c r="G213" s="254" t="s">
        <v>281</v>
      </c>
      <c r="H213" s="255">
        <v>1</v>
      </c>
      <c r="I213" s="256"/>
      <c r="J213" s="257">
        <f>ROUND(I213*H213,2)</f>
        <v>0</v>
      </c>
      <c r="K213" s="253" t="s">
        <v>147</v>
      </c>
      <c r="L213" s="258"/>
      <c r="M213" s="259" t="s">
        <v>1</v>
      </c>
      <c r="N213" s="260" t="s">
        <v>45</v>
      </c>
      <c r="O213" s="71"/>
      <c r="P213" s="209">
        <f>O213*H213</f>
        <v>0</v>
      </c>
      <c r="Q213" s="209">
        <v>0.0013</v>
      </c>
      <c r="R213" s="209">
        <f>Q213*H213</f>
        <v>0.0013</v>
      </c>
      <c r="S213" s="209">
        <v>0</v>
      </c>
      <c r="T213" s="21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1" t="s">
        <v>176</v>
      </c>
      <c r="AT213" s="211" t="s">
        <v>260</v>
      </c>
      <c r="AU213" s="211" t="s">
        <v>89</v>
      </c>
      <c r="AY213" s="17" t="s">
        <v>142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87</v>
      </c>
      <c r="BK213" s="212">
        <f>ROUND(I213*H213,2)</f>
        <v>0</v>
      </c>
      <c r="BL213" s="17" t="s">
        <v>141</v>
      </c>
      <c r="BM213" s="211" t="s">
        <v>760</v>
      </c>
    </row>
    <row r="214" spans="2:51" s="13" customFormat="1" ht="11.25">
      <c r="B214" s="229"/>
      <c r="C214" s="230"/>
      <c r="D214" s="213" t="s">
        <v>225</v>
      </c>
      <c r="E214" s="231" t="s">
        <v>1</v>
      </c>
      <c r="F214" s="232" t="s">
        <v>321</v>
      </c>
      <c r="G214" s="230"/>
      <c r="H214" s="233">
        <v>1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225</v>
      </c>
      <c r="AU214" s="239" t="s">
        <v>89</v>
      </c>
      <c r="AV214" s="13" t="s">
        <v>89</v>
      </c>
      <c r="AW214" s="13" t="s">
        <v>34</v>
      </c>
      <c r="AX214" s="13" t="s">
        <v>80</v>
      </c>
      <c r="AY214" s="239" t="s">
        <v>142</v>
      </c>
    </row>
    <row r="215" spans="2:51" s="14" customFormat="1" ht="11.25">
      <c r="B215" s="240"/>
      <c r="C215" s="241"/>
      <c r="D215" s="213" t="s">
        <v>225</v>
      </c>
      <c r="E215" s="242" t="s">
        <v>1</v>
      </c>
      <c r="F215" s="243" t="s">
        <v>227</v>
      </c>
      <c r="G215" s="241"/>
      <c r="H215" s="244">
        <v>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225</v>
      </c>
      <c r="AU215" s="250" t="s">
        <v>89</v>
      </c>
      <c r="AV215" s="14" t="s">
        <v>141</v>
      </c>
      <c r="AW215" s="14" t="s">
        <v>34</v>
      </c>
      <c r="AX215" s="14" t="s">
        <v>87</v>
      </c>
      <c r="AY215" s="250" t="s">
        <v>142</v>
      </c>
    </row>
    <row r="216" spans="1:65" s="2" customFormat="1" ht="21.75" customHeight="1">
      <c r="A216" s="34"/>
      <c r="B216" s="35"/>
      <c r="C216" s="200" t="s">
        <v>358</v>
      </c>
      <c r="D216" s="200" t="s">
        <v>143</v>
      </c>
      <c r="E216" s="201" t="s">
        <v>323</v>
      </c>
      <c r="F216" s="202" t="s">
        <v>324</v>
      </c>
      <c r="G216" s="203" t="s">
        <v>281</v>
      </c>
      <c r="H216" s="204">
        <v>1</v>
      </c>
      <c r="I216" s="205"/>
      <c r="J216" s="206">
        <f>ROUND(I216*H216,2)</f>
        <v>0</v>
      </c>
      <c r="K216" s="202" t="s">
        <v>147</v>
      </c>
      <c r="L216" s="39"/>
      <c r="M216" s="207" t="s">
        <v>1</v>
      </c>
      <c r="N216" s="208" t="s">
        <v>45</v>
      </c>
      <c r="O216" s="71"/>
      <c r="P216" s="209">
        <f>O216*H216</f>
        <v>0</v>
      </c>
      <c r="Q216" s="209">
        <v>0.11241</v>
      </c>
      <c r="R216" s="209">
        <f>Q216*H216</f>
        <v>0.11241</v>
      </c>
      <c r="S216" s="209">
        <v>0</v>
      </c>
      <c r="T216" s="21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1" t="s">
        <v>141</v>
      </c>
      <c r="AT216" s="211" t="s">
        <v>143</v>
      </c>
      <c r="AU216" s="211" t="s">
        <v>89</v>
      </c>
      <c r="AY216" s="17" t="s">
        <v>142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7" t="s">
        <v>87</v>
      </c>
      <c r="BK216" s="212">
        <f>ROUND(I216*H216,2)</f>
        <v>0</v>
      </c>
      <c r="BL216" s="17" t="s">
        <v>141</v>
      </c>
      <c r="BM216" s="211" t="s">
        <v>761</v>
      </c>
    </row>
    <row r="217" spans="2:51" s="13" customFormat="1" ht="11.25">
      <c r="B217" s="229"/>
      <c r="C217" s="230"/>
      <c r="D217" s="213" t="s">
        <v>225</v>
      </c>
      <c r="E217" s="231" t="s">
        <v>1</v>
      </c>
      <c r="F217" s="232" t="s">
        <v>326</v>
      </c>
      <c r="G217" s="230"/>
      <c r="H217" s="233">
        <v>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225</v>
      </c>
      <c r="AU217" s="239" t="s">
        <v>89</v>
      </c>
      <c r="AV217" s="13" t="s">
        <v>89</v>
      </c>
      <c r="AW217" s="13" t="s">
        <v>34</v>
      </c>
      <c r="AX217" s="13" t="s">
        <v>80</v>
      </c>
      <c r="AY217" s="239" t="s">
        <v>142</v>
      </c>
    </row>
    <row r="218" spans="2:51" s="14" customFormat="1" ht="11.25">
      <c r="B218" s="240"/>
      <c r="C218" s="241"/>
      <c r="D218" s="213" t="s">
        <v>225</v>
      </c>
      <c r="E218" s="242" t="s">
        <v>1</v>
      </c>
      <c r="F218" s="243" t="s">
        <v>227</v>
      </c>
      <c r="G218" s="241"/>
      <c r="H218" s="244">
        <v>1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225</v>
      </c>
      <c r="AU218" s="250" t="s">
        <v>89</v>
      </c>
      <c r="AV218" s="14" t="s">
        <v>141</v>
      </c>
      <c r="AW218" s="14" t="s">
        <v>34</v>
      </c>
      <c r="AX218" s="14" t="s">
        <v>87</v>
      </c>
      <c r="AY218" s="250" t="s">
        <v>142</v>
      </c>
    </row>
    <row r="219" spans="1:65" s="2" customFormat="1" ht="16.5" customHeight="1">
      <c r="A219" s="34"/>
      <c r="B219" s="35"/>
      <c r="C219" s="251" t="s">
        <v>363</v>
      </c>
      <c r="D219" s="251" t="s">
        <v>260</v>
      </c>
      <c r="E219" s="252" t="s">
        <v>328</v>
      </c>
      <c r="F219" s="253" t="s">
        <v>329</v>
      </c>
      <c r="G219" s="254" t="s">
        <v>281</v>
      </c>
      <c r="H219" s="255">
        <v>1</v>
      </c>
      <c r="I219" s="256"/>
      <c r="J219" s="257">
        <f>ROUND(I219*H219,2)</f>
        <v>0</v>
      </c>
      <c r="K219" s="253" t="s">
        <v>147</v>
      </c>
      <c r="L219" s="258"/>
      <c r="M219" s="259" t="s">
        <v>1</v>
      </c>
      <c r="N219" s="260" t="s">
        <v>45</v>
      </c>
      <c r="O219" s="71"/>
      <c r="P219" s="209">
        <f>O219*H219</f>
        <v>0</v>
      </c>
      <c r="Q219" s="209">
        <v>0.0061</v>
      </c>
      <c r="R219" s="209">
        <f>Q219*H219</f>
        <v>0.0061</v>
      </c>
      <c r="S219" s="209">
        <v>0</v>
      </c>
      <c r="T219" s="21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1" t="s">
        <v>176</v>
      </c>
      <c r="AT219" s="211" t="s">
        <v>260</v>
      </c>
      <c r="AU219" s="211" t="s">
        <v>89</v>
      </c>
      <c r="AY219" s="17" t="s">
        <v>142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" t="s">
        <v>87</v>
      </c>
      <c r="BK219" s="212">
        <f>ROUND(I219*H219,2)</f>
        <v>0</v>
      </c>
      <c r="BL219" s="17" t="s">
        <v>141</v>
      </c>
      <c r="BM219" s="211" t="s">
        <v>762</v>
      </c>
    </row>
    <row r="220" spans="1:65" s="2" customFormat="1" ht="21.75" customHeight="1">
      <c r="A220" s="34"/>
      <c r="B220" s="35"/>
      <c r="C220" s="200" t="s">
        <v>368</v>
      </c>
      <c r="D220" s="200" t="s">
        <v>143</v>
      </c>
      <c r="E220" s="201" t="s">
        <v>332</v>
      </c>
      <c r="F220" s="202" t="s">
        <v>333</v>
      </c>
      <c r="G220" s="203" t="s">
        <v>334</v>
      </c>
      <c r="H220" s="204">
        <v>50</v>
      </c>
      <c r="I220" s="205"/>
      <c r="J220" s="206">
        <f>ROUND(I220*H220,2)</f>
        <v>0</v>
      </c>
      <c r="K220" s="202" t="s">
        <v>147</v>
      </c>
      <c r="L220" s="39"/>
      <c r="M220" s="207" t="s">
        <v>1</v>
      </c>
      <c r="N220" s="208" t="s">
        <v>45</v>
      </c>
      <c r="O220" s="71"/>
      <c r="P220" s="209">
        <f>O220*H220</f>
        <v>0</v>
      </c>
      <c r="Q220" s="209">
        <v>0.00011</v>
      </c>
      <c r="R220" s="209">
        <f>Q220*H220</f>
        <v>0.0055000000000000005</v>
      </c>
      <c r="S220" s="209">
        <v>0</v>
      </c>
      <c r="T220" s="21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1" t="s">
        <v>141</v>
      </c>
      <c r="AT220" s="211" t="s">
        <v>143</v>
      </c>
      <c r="AU220" s="211" t="s">
        <v>89</v>
      </c>
      <c r="AY220" s="17" t="s">
        <v>142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7" t="s">
        <v>87</v>
      </c>
      <c r="BK220" s="212">
        <f>ROUND(I220*H220,2)</f>
        <v>0</v>
      </c>
      <c r="BL220" s="17" t="s">
        <v>141</v>
      </c>
      <c r="BM220" s="211" t="s">
        <v>763</v>
      </c>
    </row>
    <row r="221" spans="2:51" s="13" customFormat="1" ht="11.25">
      <c r="B221" s="229"/>
      <c r="C221" s="230"/>
      <c r="D221" s="213" t="s">
        <v>225</v>
      </c>
      <c r="E221" s="231" t="s">
        <v>1</v>
      </c>
      <c r="F221" s="232" t="s">
        <v>336</v>
      </c>
      <c r="G221" s="230"/>
      <c r="H221" s="233">
        <v>50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225</v>
      </c>
      <c r="AU221" s="239" t="s">
        <v>89</v>
      </c>
      <c r="AV221" s="13" t="s">
        <v>89</v>
      </c>
      <c r="AW221" s="13" t="s">
        <v>34</v>
      </c>
      <c r="AX221" s="13" t="s">
        <v>80</v>
      </c>
      <c r="AY221" s="239" t="s">
        <v>142</v>
      </c>
    </row>
    <row r="222" spans="2:51" s="14" customFormat="1" ht="11.25">
      <c r="B222" s="240"/>
      <c r="C222" s="241"/>
      <c r="D222" s="213" t="s">
        <v>225</v>
      </c>
      <c r="E222" s="242" t="s">
        <v>1</v>
      </c>
      <c r="F222" s="243" t="s">
        <v>227</v>
      </c>
      <c r="G222" s="241"/>
      <c r="H222" s="244">
        <v>50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225</v>
      </c>
      <c r="AU222" s="250" t="s">
        <v>89</v>
      </c>
      <c r="AV222" s="14" t="s">
        <v>141</v>
      </c>
      <c r="AW222" s="14" t="s">
        <v>34</v>
      </c>
      <c r="AX222" s="14" t="s">
        <v>87</v>
      </c>
      <c r="AY222" s="250" t="s">
        <v>142</v>
      </c>
    </row>
    <row r="223" spans="1:65" s="2" customFormat="1" ht="21.75" customHeight="1">
      <c r="A223" s="34"/>
      <c r="B223" s="35"/>
      <c r="C223" s="200" t="s">
        <v>373</v>
      </c>
      <c r="D223" s="200" t="s">
        <v>143</v>
      </c>
      <c r="E223" s="201" t="s">
        <v>338</v>
      </c>
      <c r="F223" s="202" t="s">
        <v>339</v>
      </c>
      <c r="G223" s="203" t="s">
        <v>254</v>
      </c>
      <c r="H223" s="204">
        <v>4.8</v>
      </c>
      <c r="I223" s="205"/>
      <c r="J223" s="206">
        <f>ROUND(I223*H223,2)</f>
        <v>0</v>
      </c>
      <c r="K223" s="202" t="s">
        <v>147</v>
      </c>
      <c r="L223" s="39"/>
      <c r="M223" s="207" t="s">
        <v>1</v>
      </c>
      <c r="N223" s="208" t="s">
        <v>45</v>
      </c>
      <c r="O223" s="71"/>
      <c r="P223" s="209">
        <f>O223*H223</f>
        <v>0</v>
      </c>
      <c r="Q223" s="209">
        <v>0.00085</v>
      </c>
      <c r="R223" s="209">
        <f>Q223*H223</f>
        <v>0.004079999999999999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141</v>
      </c>
      <c r="AT223" s="211" t="s">
        <v>143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764</v>
      </c>
    </row>
    <row r="224" spans="2:51" s="13" customFormat="1" ht="11.25">
      <c r="B224" s="229"/>
      <c r="C224" s="230"/>
      <c r="D224" s="213" t="s">
        <v>225</v>
      </c>
      <c r="E224" s="231" t="s">
        <v>1</v>
      </c>
      <c r="F224" s="232" t="s">
        <v>341</v>
      </c>
      <c r="G224" s="230"/>
      <c r="H224" s="233">
        <v>4.8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225</v>
      </c>
      <c r="AU224" s="239" t="s">
        <v>89</v>
      </c>
      <c r="AV224" s="13" t="s">
        <v>89</v>
      </c>
      <c r="AW224" s="13" t="s">
        <v>34</v>
      </c>
      <c r="AX224" s="13" t="s">
        <v>80</v>
      </c>
      <c r="AY224" s="239" t="s">
        <v>142</v>
      </c>
    </row>
    <row r="225" spans="2:51" s="14" customFormat="1" ht="11.25">
      <c r="B225" s="240"/>
      <c r="C225" s="241"/>
      <c r="D225" s="213" t="s">
        <v>225</v>
      </c>
      <c r="E225" s="242" t="s">
        <v>1</v>
      </c>
      <c r="F225" s="243" t="s">
        <v>227</v>
      </c>
      <c r="G225" s="241"/>
      <c r="H225" s="244">
        <v>4.8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225</v>
      </c>
      <c r="AU225" s="250" t="s">
        <v>89</v>
      </c>
      <c r="AV225" s="14" t="s">
        <v>141</v>
      </c>
      <c r="AW225" s="14" t="s">
        <v>34</v>
      </c>
      <c r="AX225" s="14" t="s">
        <v>87</v>
      </c>
      <c r="AY225" s="250" t="s">
        <v>142</v>
      </c>
    </row>
    <row r="226" spans="1:65" s="2" customFormat="1" ht="16.5" customHeight="1">
      <c r="A226" s="34"/>
      <c r="B226" s="35"/>
      <c r="C226" s="200" t="s">
        <v>378</v>
      </c>
      <c r="D226" s="200" t="s">
        <v>143</v>
      </c>
      <c r="E226" s="201" t="s">
        <v>343</v>
      </c>
      <c r="F226" s="202" t="s">
        <v>344</v>
      </c>
      <c r="G226" s="203" t="s">
        <v>334</v>
      </c>
      <c r="H226" s="204">
        <v>50</v>
      </c>
      <c r="I226" s="205"/>
      <c r="J226" s="206">
        <f>ROUND(I226*H226,2)</f>
        <v>0</v>
      </c>
      <c r="K226" s="202" t="s">
        <v>147</v>
      </c>
      <c r="L226" s="39"/>
      <c r="M226" s="207" t="s">
        <v>1</v>
      </c>
      <c r="N226" s="208" t="s">
        <v>45</v>
      </c>
      <c r="O226" s="71"/>
      <c r="P226" s="209">
        <f>O226*H226</f>
        <v>0</v>
      </c>
      <c r="Q226" s="209">
        <v>0</v>
      </c>
      <c r="R226" s="209">
        <f>Q226*H226</f>
        <v>0</v>
      </c>
      <c r="S226" s="209">
        <v>0</v>
      </c>
      <c r="T226" s="21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1" t="s">
        <v>141</v>
      </c>
      <c r="AT226" s="211" t="s">
        <v>143</v>
      </c>
      <c r="AU226" s="211" t="s">
        <v>89</v>
      </c>
      <c r="AY226" s="17" t="s">
        <v>142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7" t="s">
        <v>87</v>
      </c>
      <c r="BK226" s="212">
        <f>ROUND(I226*H226,2)</f>
        <v>0</v>
      </c>
      <c r="BL226" s="17" t="s">
        <v>141</v>
      </c>
      <c r="BM226" s="211" t="s">
        <v>765</v>
      </c>
    </row>
    <row r="227" spans="1:65" s="2" customFormat="1" ht="16.5" customHeight="1">
      <c r="A227" s="34"/>
      <c r="B227" s="35"/>
      <c r="C227" s="200" t="s">
        <v>383</v>
      </c>
      <c r="D227" s="200" t="s">
        <v>143</v>
      </c>
      <c r="E227" s="201" t="s">
        <v>347</v>
      </c>
      <c r="F227" s="202" t="s">
        <v>348</v>
      </c>
      <c r="G227" s="203" t="s">
        <v>254</v>
      </c>
      <c r="H227" s="204">
        <v>4.8</v>
      </c>
      <c r="I227" s="205"/>
      <c r="J227" s="206">
        <f>ROUND(I227*H227,2)</f>
        <v>0</v>
      </c>
      <c r="K227" s="202" t="s">
        <v>147</v>
      </c>
      <c r="L227" s="39"/>
      <c r="M227" s="207" t="s">
        <v>1</v>
      </c>
      <c r="N227" s="208" t="s">
        <v>45</v>
      </c>
      <c r="O227" s="71"/>
      <c r="P227" s="209">
        <f>O227*H227</f>
        <v>0</v>
      </c>
      <c r="Q227" s="209">
        <v>1E-05</v>
      </c>
      <c r="R227" s="209">
        <f>Q227*H227</f>
        <v>4.8E-05</v>
      </c>
      <c r="S227" s="209">
        <v>0</v>
      </c>
      <c r="T227" s="21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1" t="s">
        <v>141</v>
      </c>
      <c r="AT227" s="211" t="s">
        <v>143</v>
      </c>
      <c r="AU227" s="211" t="s">
        <v>89</v>
      </c>
      <c r="AY227" s="17" t="s">
        <v>142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87</v>
      </c>
      <c r="BK227" s="212">
        <f>ROUND(I227*H227,2)</f>
        <v>0</v>
      </c>
      <c r="BL227" s="17" t="s">
        <v>141</v>
      </c>
      <c r="BM227" s="211" t="s">
        <v>766</v>
      </c>
    </row>
    <row r="228" spans="1:65" s="2" customFormat="1" ht="21.75" customHeight="1">
      <c r="A228" s="34"/>
      <c r="B228" s="35"/>
      <c r="C228" s="200" t="s">
        <v>388</v>
      </c>
      <c r="D228" s="200" t="s">
        <v>143</v>
      </c>
      <c r="E228" s="201" t="s">
        <v>351</v>
      </c>
      <c r="F228" s="202" t="s">
        <v>352</v>
      </c>
      <c r="G228" s="203" t="s">
        <v>334</v>
      </c>
      <c r="H228" s="204">
        <v>16</v>
      </c>
      <c r="I228" s="205"/>
      <c r="J228" s="206">
        <f>ROUND(I228*H228,2)</f>
        <v>0</v>
      </c>
      <c r="K228" s="202" t="s">
        <v>194</v>
      </c>
      <c r="L228" s="39"/>
      <c r="M228" s="207" t="s">
        <v>1</v>
      </c>
      <c r="N228" s="208" t="s">
        <v>45</v>
      </c>
      <c r="O228" s="71"/>
      <c r="P228" s="209">
        <f>O228*H228</f>
        <v>0</v>
      </c>
      <c r="Q228" s="209">
        <v>0.1554</v>
      </c>
      <c r="R228" s="209">
        <f>Q228*H228</f>
        <v>2.4864</v>
      </c>
      <c r="S228" s="209">
        <v>0</v>
      </c>
      <c r="T228" s="21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1" t="s">
        <v>141</v>
      </c>
      <c r="AT228" s="211" t="s">
        <v>143</v>
      </c>
      <c r="AU228" s="211" t="s">
        <v>89</v>
      </c>
      <c r="AY228" s="17" t="s">
        <v>142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7" t="s">
        <v>87</v>
      </c>
      <c r="BK228" s="212">
        <f>ROUND(I228*H228,2)</f>
        <v>0</v>
      </c>
      <c r="BL228" s="17" t="s">
        <v>141</v>
      </c>
      <c r="BM228" s="211" t="s">
        <v>767</v>
      </c>
    </row>
    <row r="229" spans="2:51" s="13" customFormat="1" ht="11.25">
      <c r="B229" s="229"/>
      <c r="C229" s="230"/>
      <c r="D229" s="213" t="s">
        <v>225</v>
      </c>
      <c r="E229" s="231" t="s">
        <v>1</v>
      </c>
      <c r="F229" s="232" t="s">
        <v>521</v>
      </c>
      <c r="G229" s="230"/>
      <c r="H229" s="233">
        <v>14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225</v>
      </c>
      <c r="AU229" s="239" t="s">
        <v>89</v>
      </c>
      <c r="AV229" s="13" t="s">
        <v>89</v>
      </c>
      <c r="AW229" s="13" t="s">
        <v>34</v>
      </c>
      <c r="AX229" s="13" t="s">
        <v>80</v>
      </c>
      <c r="AY229" s="239" t="s">
        <v>142</v>
      </c>
    </row>
    <row r="230" spans="2:51" s="13" customFormat="1" ht="11.25">
      <c r="B230" s="229"/>
      <c r="C230" s="230"/>
      <c r="D230" s="213" t="s">
        <v>225</v>
      </c>
      <c r="E230" s="231" t="s">
        <v>1</v>
      </c>
      <c r="F230" s="232" t="s">
        <v>768</v>
      </c>
      <c r="G230" s="230"/>
      <c r="H230" s="233">
        <v>2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225</v>
      </c>
      <c r="AU230" s="239" t="s">
        <v>89</v>
      </c>
      <c r="AV230" s="13" t="s">
        <v>89</v>
      </c>
      <c r="AW230" s="13" t="s">
        <v>34</v>
      </c>
      <c r="AX230" s="13" t="s">
        <v>80</v>
      </c>
      <c r="AY230" s="239" t="s">
        <v>142</v>
      </c>
    </row>
    <row r="231" spans="2:51" s="14" customFormat="1" ht="11.25">
      <c r="B231" s="240"/>
      <c r="C231" s="241"/>
      <c r="D231" s="213" t="s">
        <v>225</v>
      </c>
      <c r="E231" s="242" t="s">
        <v>1</v>
      </c>
      <c r="F231" s="243" t="s">
        <v>227</v>
      </c>
      <c r="G231" s="241"/>
      <c r="H231" s="244">
        <v>16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225</v>
      </c>
      <c r="AU231" s="250" t="s">
        <v>89</v>
      </c>
      <c r="AV231" s="14" t="s">
        <v>141</v>
      </c>
      <c r="AW231" s="14" t="s">
        <v>34</v>
      </c>
      <c r="AX231" s="14" t="s">
        <v>87</v>
      </c>
      <c r="AY231" s="250" t="s">
        <v>142</v>
      </c>
    </row>
    <row r="232" spans="1:65" s="2" customFormat="1" ht="16.5" customHeight="1">
      <c r="A232" s="34"/>
      <c r="B232" s="35"/>
      <c r="C232" s="251" t="s">
        <v>393</v>
      </c>
      <c r="D232" s="251" t="s">
        <v>260</v>
      </c>
      <c r="E232" s="252" t="s">
        <v>359</v>
      </c>
      <c r="F232" s="253" t="s">
        <v>360</v>
      </c>
      <c r="G232" s="254" t="s">
        <v>334</v>
      </c>
      <c r="H232" s="255">
        <v>14.14</v>
      </c>
      <c r="I232" s="256"/>
      <c r="J232" s="257">
        <f>ROUND(I232*H232,2)</f>
        <v>0</v>
      </c>
      <c r="K232" s="253" t="s">
        <v>147</v>
      </c>
      <c r="L232" s="258"/>
      <c r="M232" s="259" t="s">
        <v>1</v>
      </c>
      <c r="N232" s="260" t="s">
        <v>45</v>
      </c>
      <c r="O232" s="71"/>
      <c r="P232" s="209">
        <f>O232*H232</f>
        <v>0</v>
      </c>
      <c r="Q232" s="209">
        <v>0.102</v>
      </c>
      <c r="R232" s="209">
        <f>Q232*H232</f>
        <v>1.44228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176</v>
      </c>
      <c r="AT232" s="211" t="s">
        <v>260</v>
      </c>
      <c r="AU232" s="211" t="s">
        <v>89</v>
      </c>
      <c r="AY232" s="17" t="s">
        <v>142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87</v>
      </c>
      <c r="BK232" s="212">
        <f>ROUND(I232*H232,2)</f>
        <v>0</v>
      </c>
      <c r="BL232" s="17" t="s">
        <v>141</v>
      </c>
      <c r="BM232" s="211" t="s">
        <v>769</v>
      </c>
    </row>
    <row r="233" spans="2:51" s="13" customFormat="1" ht="11.25">
      <c r="B233" s="229"/>
      <c r="C233" s="230"/>
      <c r="D233" s="213" t="s">
        <v>225</v>
      </c>
      <c r="E233" s="231" t="s">
        <v>1</v>
      </c>
      <c r="F233" s="232" t="s">
        <v>526</v>
      </c>
      <c r="G233" s="230"/>
      <c r="H233" s="233">
        <v>14.14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225</v>
      </c>
      <c r="AU233" s="239" t="s">
        <v>89</v>
      </c>
      <c r="AV233" s="13" t="s">
        <v>89</v>
      </c>
      <c r="AW233" s="13" t="s">
        <v>34</v>
      </c>
      <c r="AX233" s="13" t="s">
        <v>80</v>
      </c>
      <c r="AY233" s="239" t="s">
        <v>142</v>
      </c>
    </row>
    <row r="234" spans="2:51" s="14" customFormat="1" ht="11.25">
      <c r="B234" s="240"/>
      <c r="C234" s="241"/>
      <c r="D234" s="213" t="s">
        <v>225</v>
      </c>
      <c r="E234" s="242" t="s">
        <v>1</v>
      </c>
      <c r="F234" s="243" t="s">
        <v>227</v>
      </c>
      <c r="G234" s="241"/>
      <c r="H234" s="244">
        <v>14.14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225</v>
      </c>
      <c r="AU234" s="250" t="s">
        <v>89</v>
      </c>
      <c r="AV234" s="14" t="s">
        <v>141</v>
      </c>
      <c r="AW234" s="14" t="s">
        <v>34</v>
      </c>
      <c r="AX234" s="14" t="s">
        <v>87</v>
      </c>
      <c r="AY234" s="250" t="s">
        <v>142</v>
      </c>
    </row>
    <row r="235" spans="1:65" s="2" customFormat="1" ht="16.5" customHeight="1">
      <c r="A235" s="34"/>
      <c r="B235" s="35"/>
      <c r="C235" s="251" t="s">
        <v>398</v>
      </c>
      <c r="D235" s="251" t="s">
        <v>260</v>
      </c>
      <c r="E235" s="252" t="s">
        <v>364</v>
      </c>
      <c r="F235" s="253" t="s">
        <v>365</v>
      </c>
      <c r="G235" s="254" t="s">
        <v>334</v>
      </c>
      <c r="H235" s="255">
        <v>2.02</v>
      </c>
      <c r="I235" s="256"/>
      <c r="J235" s="257">
        <f>ROUND(I235*H235,2)</f>
        <v>0</v>
      </c>
      <c r="K235" s="253" t="s">
        <v>147</v>
      </c>
      <c r="L235" s="258"/>
      <c r="M235" s="259" t="s">
        <v>1</v>
      </c>
      <c r="N235" s="260" t="s">
        <v>45</v>
      </c>
      <c r="O235" s="71"/>
      <c r="P235" s="209">
        <f>O235*H235</f>
        <v>0</v>
      </c>
      <c r="Q235" s="209">
        <v>0.081</v>
      </c>
      <c r="R235" s="209">
        <f>Q235*H235</f>
        <v>0.16362000000000002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176</v>
      </c>
      <c r="AT235" s="211" t="s">
        <v>260</v>
      </c>
      <c r="AU235" s="211" t="s">
        <v>89</v>
      </c>
      <c r="AY235" s="17" t="s">
        <v>142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87</v>
      </c>
      <c r="BK235" s="212">
        <f>ROUND(I235*H235,2)</f>
        <v>0</v>
      </c>
      <c r="BL235" s="17" t="s">
        <v>141</v>
      </c>
      <c r="BM235" s="211" t="s">
        <v>770</v>
      </c>
    </row>
    <row r="236" spans="2:51" s="13" customFormat="1" ht="11.25">
      <c r="B236" s="229"/>
      <c r="C236" s="230"/>
      <c r="D236" s="213" t="s">
        <v>225</v>
      </c>
      <c r="E236" s="231" t="s">
        <v>1</v>
      </c>
      <c r="F236" s="232" t="s">
        <v>377</v>
      </c>
      <c r="G236" s="230"/>
      <c r="H236" s="233">
        <v>2.02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225</v>
      </c>
      <c r="AU236" s="239" t="s">
        <v>89</v>
      </c>
      <c r="AV236" s="13" t="s">
        <v>89</v>
      </c>
      <c r="AW236" s="13" t="s">
        <v>34</v>
      </c>
      <c r="AX236" s="13" t="s">
        <v>80</v>
      </c>
      <c r="AY236" s="239" t="s">
        <v>142</v>
      </c>
    </row>
    <row r="237" spans="2:51" s="14" customFormat="1" ht="11.25">
      <c r="B237" s="240"/>
      <c r="C237" s="241"/>
      <c r="D237" s="213" t="s">
        <v>225</v>
      </c>
      <c r="E237" s="242" t="s">
        <v>1</v>
      </c>
      <c r="F237" s="243" t="s">
        <v>227</v>
      </c>
      <c r="G237" s="241"/>
      <c r="H237" s="244">
        <v>2.02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225</v>
      </c>
      <c r="AU237" s="250" t="s">
        <v>89</v>
      </c>
      <c r="AV237" s="14" t="s">
        <v>141</v>
      </c>
      <c r="AW237" s="14" t="s">
        <v>34</v>
      </c>
      <c r="AX237" s="14" t="s">
        <v>87</v>
      </c>
      <c r="AY237" s="250" t="s">
        <v>142</v>
      </c>
    </row>
    <row r="238" spans="1:65" s="2" customFormat="1" ht="33" customHeight="1">
      <c r="A238" s="34"/>
      <c r="B238" s="35"/>
      <c r="C238" s="200" t="s">
        <v>405</v>
      </c>
      <c r="D238" s="200" t="s">
        <v>143</v>
      </c>
      <c r="E238" s="201" t="s">
        <v>379</v>
      </c>
      <c r="F238" s="202" t="s">
        <v>380</v>
      </c>
      <c r="G238" s="203" t="s">
        <v>334</v>
      </c>
      <c r="H238" s="204">
        <v>17</v>
      </c>
      <c r="I238" s="205"/>
      <c r="J238" s="206">
        <f>ROUND(I238*H238,2)</f>
        <v>0</v>
      </c>
      <c r="K238" s="202" t="s">
        <v>194</v>
      </c>
      <c r="L238" s="39"/>
      <c r="M238" s="207" t="s">
        <v>1</v>
      </c>
      <c r="N238" s="208" t="s">
        <v>45</v>
      </c>
      <c r="O238" s="71"/>
      <c r="P238" s="209">
        <f>O238*H238</f>
        <v>0</v>
      </c>
      <c r="Q238" s="209">
        <v>0.1295</v>
      </c>
      <c r="R238" s="209">
        <f>Q238*H238</f>
        <v>2.2015000000000002</v>
      </c>
      <c r="S238" s="209">
        <v>0</v>
      </c>
      <c r="T238" s="21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141</v>
      </c>
      <c r="AT238" s="211" t="s">
        <v>143</v>
      </c>
      <c r="AU238" s="211" t="s">
        <v>89</v>
      </c>
      <c r="AY238" s="17" t="s">
        <v>142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87</v>
      </c>
      <c r="BK238" s="212">
        <f>ROUND(I238*H238,2)</f>
        <v>0</v>
      </c>
      <c r="BL238" s="17" t="s">
        <v>141</v>
      </c>
      <c r="BM238" s="211" t="s">
        <v>771</v>
      </c>
    </row>
    <row r="239" spans="2:51" s="13" customFormat="1" ht="11.25">
      <c r="B239" s="229"/>
      <c r="C239" s="230"/>
      <c r="D239" s="213" t="s">
        <v>225</v>
      </c>
      <c r="E239" s="231" t="s">
        <v>1</v>
      </c>
      <c r="F239" s="232" t="s">
        <v>772</v>
      </c>
      <c r="G239" s="230"/>
      <c r="H239" s="233">
        <v>17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225</v>
      </c>
      <c r="AU239" s="239" t="s">
        <v>89</v>
      </c>
      <c r="AV239" s="13" t="s">
        <v>89</v>
      </c>
      <c r="AW239" s="13" t="s">
        <v>34</v>
      </c>
      <c r="AX239" s="13" t="s">
        <v>80</v>
      </c>
      <c r="AY239" s="239" t="s">
        <v>142</v>
      </c>
    </row>
    <row r="240" spans="2:51" s="14" customFormat="1" ht="11.25">
      <c r="B240" s="240"/>
      <c r="C240" s="241"/>
      <c r="D240" s="213" t="s">
        <v>225</v>
      </c>
      <c r="E240" s="242" t="s">
        <v>1</v>
      </c>
      <c r="F240" s="243" t="s">
        <v>227</v>
      </c>
      <c r="G240" s="241"/>
      <c r="H240" s="244">
        <v>17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225</v>
      </c>
      <c r="AU240" s="250" t="s">
        <v>89</v>
      </c>
      <c r="AV240" s="14" t="s">
        <v>141</v>
      </c>
      <c r="AW240" s="14" t="s">
        <v>34</v>
      </c>
      <c r="AX240" s="14" t="s">
        <v>87</v>
      </c>
      <c r="AY240" s="250" t="s">
        <v>142</v>
      </c>
    </row>
    <row r="241" spans="1:65" s="2" customFormat="1" ht="16.5" customHeight="1">
      <c r="A241" s="34"/>
      <c r="B241" s="35"/>
      <c r="C241" s="251" t="s">
        <v>411</v>
      </c>
      <c r="D241" s="251" t="s">
        <v>260</v>
      </c>
      <c r="E241" s="252" t="s">
        <v>384</v>
      </c>
      <c r="F241" s="253" t="s">
        <v>385</v>
      </c>
      <c r="G241" s="254" t="s">
        <v>334</v>
      </c>
      <c r="H241" s="255">
        <v>17.17</v>
      </c>
      <c r="I241" s="256"/>
      <c r="J241" s="257">
        <f>ROUND(I241*H241,2)</f>
        <v>0</v>
      </c>
      <c r="K241" s="253" t="s">
        <v>147</v>
      </c>
      <c r="L241" s="258"/>
      <c r="M241" s="259" t="s">
        <v>1</v>
      </c>
      <c r="N241" s="260" t="s">
        <v>45</v>
      </c>
      <c r="O241" s="71"/>
      <c r="P241" s="209">
        <f>O241*H241</f>
        <v>0</v>
      </c>
      <c r="Q241" s="209">
        <v>0.058</v>
      </c>
      <c r="R241" s="209">
        <f>Q241*H241</f>
        <v>0.9958600000000002</v>
      </c>
      <c r="S241" s="209">
        <v>0</v>
      </c>
      <c r="T241" s="21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1" t="s">
        <v>176</v>
      </c>
      <c r="AT241" s="211" t="s">
        <v>260</v>
      </c>
      <c r="AU241" s="211" t="s">
        <v>89</v>
      </c>
      <c r="AY241" s="17" t="s">
        <v>142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7" t="s">
        <v>87</v>
      </c>
      <c r="BK241" s="212">
        <f>ROUND(I241*H241,2)</f>
        <v>0</v>
      </c>
      <c r="BL241" s="17" t="s">
        <v>141</v>
      </c>
      <c r="BM241" s="211" t="s">
        <v>773</v>
      </c>
    </row>
    <row r="242" spans="2:51" s="13" customFormat="1" ht="11.25">
      <c r="B242" s="229"/>
      <c r="C242" s="230"/>
      <c r="D242" s="213" t="s">
        <v>225</v>
      </c>
      <c r="E242" s="231" t="s">
        <v>1</v>
      </c>
      <c r="F242" s="232" t="s">
        <v>774</v>
      </c>
      <c r="G242" s="230"/>
      <c r="H242" s="233">
        <v>17.17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225</v>
      </c>
      <c r="AU242" s="239" t="s">
        <v>89</v>
      </c>
      <c r="AV242" s="13" t="s">
        <v>89</v>
      </c>
      <c r="AW242" s="13" t="s">
        <v>34</v>
      </c>
      <c r="AX242" s="13" t="s">
        <v>80</v>
      </c>
      <c r="AY242" s="239" t="s">
        <v>142</v>
      </c>
    </row>
    <row r="243" spans="2:51" s="14" customFormat="1" ht="11.25">
      <c r="B243" s="240"/>
      <c r="C243" s="241"/>
      <c r="D243" s="213" t="s">
        <v>225</v>
      </c>
      <c r="E243" s="242" t="s">
        <v>1</v>
      </c>
      <c r="F243" s="243" t="s">
        <v>227</v>
      </c>
      <c r="G243" s="241"/>
      <c r="H243" s="244">
        <v>17.17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225</v>
      </c>
      <c r="AU243" s="250" t="s">
        <v>89</v>
      </c>
      <c r="AV243" s="14" t="s">
        <v>141</v>
      </c>
      <c r="AW243" s="14" t="s">
        <v>34</v>
      </c>
      <c r="AX243" s="14" t="s">
        <v>87</v>
      </c>
      <c r="AY243" s="250" t="s">
        <v>142</v>
      </c>
    </row>
    <row r="244" spans="1:65" s="2" customFormat="1" ht="21.75" customHeight="1">
      <c r="A244" s="34"/>
      <c r="B244" s="35"/>
      <c r="C244" s="200" t="s">
        <v>417</v>
      </c>
      <c r="D244" s="200" t="s">
        <v>143</v>
      </c>
      <c r="E244" s="201" t="s">
        <v>541</v>
      </c>
      <c r="F244" s="202" t="s">
        <v>542</v>
      </c>
      <c r="G244" s="203" t="s">
        <v>334</v>
      </c>
      <c r="H244" s="204">
        <v>19</v>
      </c>
      <c r="I244" s="205"/>
      <c r="J244" s="206">
        <f>ROUND(I244*H244,2)</f>
        <v>0</v>
      </c>
      <c r="K244" s="202" t="s">
        <v>147</v>
      </c>
      <c r="L244" s="39"/>
      <c r="M244" s="207" t="s">
        <v>1</v>
      </c>
      <c r="N244" s="208" t="s">
        <v>45</v>
      </c>
      <c r="O244" s="71"/>
      <c r="P244" s="209">
        <f>O244*H244</f>
        <v>0</v>
      </c>
      <c r="Q244" s="209">
        <v>0.00061</v>
      </c>
      <c r="R244" s="209">
        <f>Q244*H244</f>
        <v>0.01159</v>
      </c>
      <c r="S244" s="209">
        <v>0</v>
      </c>
      <c r="T244" s="21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1" t="s">
        <v>141</v>
      </c>
      <c r="AT244" s="211" t="s">
        <v>143</v>
      </c>
      <c r="AU244" s="211" t="s">
        <v>89</v>
      </c>
      <c r="AY244" s="17" t="s">
        <v>142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87</v>
      </c>
      <c r="BK244" s="212">
        <f>ROUND(I244*H244,2)</f>
        <v>0</v>
      </c>
      <c r="BL244" s="17" t="s">
        <v>141</v>
      </c>
      <c r="BM244" s="211" t="s">
        <v>775</v>
      </c>
    </row>
    <row r="245" spans="2:51" s="13" customFormat="1" ht="11.25">
      <c r="B245" s="229"/>
      <c r="C245" s="230"/>
      <c r="D245" s="213" t="s">
        <v>225</v>
      </c>
      <c r="E245" s="231" t="s">
        <v>1</v>
      </c>
      <c r="F245" s="232" t="s">
        <v>776</v>
      </c>
      <c r="G245" s="230"/>
      <c r="H245" s="233">
        <v>19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225</v>
      </c>
      <c r="AU245" s="239" t="s">
        <v>89</v>
      </c>
      <c r="AV245" s="13" t="s">
        <v>89</v>
      </c>
      <c r="AW245" s="13" t="s">
        <v>34</v>
      </c>
      <c r="AX245" s="13" t="s">
        <v>80</v>
      </c>
      <c r="AY245" s="239" t="s">
        <v>142</v>
      </c>
    </row>
    <row r="246" spans="2:51" s="14" customFormat="1" ht="11.25">
      <c r="B246" s="240"/>
      <c r="C246" s="241"/>
      <c r="D246" s="213" t="s">
        <v>225</v>
      </c>
      <c r="E246" s="242" t="s">
        <v>1</v>
      </c>
      <c r="F246" s="243" t="s">
        <v>227</v>
      </c>
      <c r="G246" s="241"/>
      <c r="H246" s="244">
        <v>19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225</v>
      </c>
      <c r="AU246" s="250" t="s">
        <v>89</v>
      </c>
      <c r="AV246" s="14" t="s">
        <v>141</v>
      </c>
      <c r="AW246" s="14" t="s">
        <v>34</v>
      </c>
      <c r="AX246" s="14" t="s">
        <v>87</v>
      </c>
      <c r="AY246" s="250" t="s">
        <v>142</v>
      </c>
    </row>
    <row r="247" spans="2:63" s="11" customFormat="1" ht="22.9" customHeight="1">
      <c r="B247" s="186"/>
      <c r="C247" s="187"/>
      <c r="D247" s="188" t="s">
        <v>79</v>
      </c>
      <c r="E247" s="227" t="s">
        <v>403</v>
      </c>
      <c r="F247" s="227" t="s">
        <v>404</v>
      </c>
      <c r="G247" s="187"/>
      <c r="H247" s="187"/>
      <c r="I247" s="190"/>
      <c r="J247" s="228">
        <f>BK247</f>
        <v>0</v>
      </c>
      <c r="K247" s="187"/>
      <c r="L247" s="192"/>
      <c r="M247" s="193"/>
      <c r="N247" s="194"/>
      <c r="O247" s="194"/>
      <c r="P247" s="195">
        <f>SUM(P248:P276)</f>
        <v>0</v>
      </c>
      <c r="Q247" s="194"/>
      <c r="R247" s="195">
        <f>SUM(R248:R276)</f>
        <v>0</v>
      </c>
      <c r="S247" s="194"/>
      <c r="T247" s="196">
        <f>SUM(T248:T276)</f>
        <v>0</v>
      </c>
      <c r="AR247" s="197" t="s">
        <v>87</v>
      </c>
      <c r="AT247" s="198" t="s">
        <v>79</v>
      </c>
      <c r="AU247" s="198" t="s">
        <v>87</v>
      </c>
      <c r="AY247" s="197" t="s">
        <v>142</v>
      </c>
      <c r="BK247" s="199">
        <f>SUM(BK248:BK276)</f>
        <v>0</v>
      </c>
    </row>
    <row r="248" spans="1:65" s="2" customFormat="1" ht="16.5" customHeight="1">
      <c r="A248" s="34"/>
      <c r="B248" s="35"/>
      <c r="C248" s="200" t="s">
        <v>424</v>
      </c>
      <c r="D248" s="200" t="s">
        <v>143</v>
      </c>
      <c r="E248" s="201" t="s">
        <v>571</v>
      </c>
      <c r="F248" s="202" t="s">
        <v>572</v>
      </c>
      <c r="G248" s="203" t="s">
        <v>408</v>
      </c>
      <c r="H248" s="204">
        <v>1.702</v>
      </c>
      <c r="I248" s="205"/>
      <c r="J248" s="206">
        <f>ROUND(I248*H248,2)</f>
        <v>0</v>
      </c>
      <c r="K248" s="202" t="s">
        <v>147</v>
      </c>
      <c r="L248" s="39"/>
      <c r="M248" s="207" t="s">
        <v>1</v>
      </c>
      <c r="N248" s="208" t="s">
        <v>45</v>
      </c>
      <c r="O248" s="71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1" t="s">
        <v>141</v>
      </c>
      <c r="AT248" s="211" t="s">
        <v>143</v>
      </c>
      <c r="AU248" s="211" t="s">
        <v>89</v>
      </c>
      <c r="AY248" s="17" t="s">
        <v>142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87</v>
      </c>
      <c r="BK248" s="212">
        <f>ROUND(I248*H248,2)</f>
        <v>0</v>
      </c>
      <c r="BL248" s="17" t="s">
        <v>141</v>
      </c>
      <c r="BM248" s="211" t="s">
        <v>777</v>
      </c>
    </row>
    <row r="249" spans="2:51" s="13" customFormat="1" ht="11.25">
      <c r="B249" s="229"/>
      <c r="C249" s="230"/>
      <c r="D249" s="213" t="s">
        <v>225</v>
      </c>
      <c r="E249" s="231" t="s">
        <v>1</v>
      </c>
      <c r="F249" s="232" t="s">
        <v>778</v>
      </c>
      <c r="G249" s="230"/>
      <c r="H249" s="233">
        <v>1.702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225</v>
      </c>
      <c r="AU249" s="239" t="s">
        <v>89</v>
      </c>
      <c r="AV249" s="13" t="s">
        <v>89</v>
      </c>
      <c r="AW249" s="13" t="s">
        <v>34</v>
      </c>
      <c r="AX249" s="13" t="s">
        <v>80</v>
      </c>
      <c r="AY249" s="239" t="s">
        <v>142</v>
      </c>
    </row>
    <row r="250" spans="2:51" s="14" customFormat="1" ht="11.25">
      <c r="B250" s="240"/>
      <c r="C250" s="241"/>
      <c r="D250" s="213" t="s">
        <v>225</v>
      </c>
      <c r="E250" s="242" t="s">
        <v>1</v>
      </c>
      <c r="F250" s="243" t="s">
        <v>227</v>
      </c>
      <c r="G250" s="241"/>
      <c r="H250" s="244">
        <v>1.702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225</v>
      </c>
      <c r="AU250" s="250" t="s">
        <v>89</v>
      </c>
      <c r="AV250" s="14" t="s">
        <v>141</v>
      </c>
      <c r="AW250" s="14" t="s">
        <v>34</v>
      </c>
      <c r="AX250" s="14" t="s">
        <v>87</v>
      </c>
      <c r="AY250" s="250" t="s">
        <v>142</v>
      </c>
    </row>
    <row r="251" spans="1:65" s="2" customFormat="1" ht="21.75" customHeight="1">
      <c r="A251" s="34"/>
      <c r="B251" s="35"/>
      <c r="C251" s="200" t="s">
        <v>531</v>
      </c>
      <c r="D251" s="200" t="s">
        <v>143</v>
      </c>
      <c r="E251" s="201" t="s">
        <v>576</v>
      </c>
      <c r="F251" s="202" t="s">
        <v>577</v>
      </c>
      <c r="G251" s="203" t="s">
        <v>408</v>
      </c>
      <c r="H251" s="204">
        <v>23.828</v>
      </c>
      <c r="I251" s="205"/>
      <c r="J251" s="206">
        <f>ROUND(I251*H251,2)</f>
        <v>0</v>
      </c>
      <c r="K251" s="202" t="s">
        <v>147</v>
      </c>
      <c r="L251" s="39"/>
      <c r="M251" s="207" t="s">
        <v>1</v>
      </c>
      <c r="N251" s="208" t="s">
        <v>45</v>
      </c>
      <c r="O251" s="71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1" t="s">
        <v>141</v>
      </c>
      <c r="AT251" s="211" t="s">
        <v>143</v>
      </c>
      <c r="AU251" s="211" t="s">
        <v>89</v>
      </c>
      <c r="AY251" s="17" t="s">
        <v>142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87</v>
      </c>
      <c r="BK251" s="212">
        <f>ROUND(I251*H251,2)</f>
        <v>0</v>
      </c>
      <c r="BL251" s="17" t="s">
        <v>141</v>
      </c>
      <c r="BM251" s="211" t="s">
        <v>779</v>
      </c>
    </row>
    <row r="252" spans="2:51" s="15" customFormat="1" ht="11.25">
      <c r="B252" s="261"/>
      <c r="C252" s="262"/>
      <c r="D252" s="213" t="s">
        <v>225</v>
      </c>
      <c r="E252" s="263" t="s">
        <v>1</v>
      </c>
      <c r="F252" s="264" t="s">
        <v>415</v>
      </c>
      <c r="G252" s="262"/>
      <c r="H252" s="263" t="s">
        <v>1</v>
      </c>
      <c r="I252" s="265"/>
      <c r="J252" s="262"/>
      <c r="K252" s="262"/>
      <c r="L252" s="266"/>
      <c r="M252" s="267"/>
      <c r="N252" s="268"/>
      <c r="O252" s="268"/>
      <c r="P252" s="268"/>
      <c r="Q252" s="268"/>
      <c r="R252" s="268"/>
      <c r="S252" s="268"/>
      <c r="T252" s="269"/>
      <c r="AT252" s="270" t="s">
        <v>225</v>
      </c>
      <c r="AU252" s="270" t="s">
        <v>89</v>
      </c>
      <c r="AV252" s="15" t="s">
        <v>87</v>
      </c>
      <c r="AW252" s="15" t="s">
        <v>34</v>
      </c>
      <c r="AX252" s="15" t="s">
        <v>80</v>
      </c>
      <c r="AY252" s="270" t="s">
        <v>142</v>
      </c>
    </row>
    <row r="253" spans="2:51" s="13" customFormat="1" ht="11.25">
      <c r="B253" s="229"/>
      <c r="C253" s="230"/>
      <c r="D253" s="213" t="s">
        <v>225</v>
      </c>
      <c r="E253" s="231" t="s">
        <v>1</v>
      </c>
      <c r="F253" s="232" t="s">
        <v>780</v>
      </c>
      <c r="G253" s="230"/>
      <c r="H253" s="233">
        <v>23.828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225</v>
      </c>
      <c r="AU253" s="239" t="s">
        <v>89</v>
      </c>
      <c r="AV253" s="13" t="s">
        <v>89</v>
      </c>
      <c r="AW253" s="13" t="s">
        <v>34</v>
      </c>
      <c r="AX253" s="13" t="s">
        <v>80</v>
      </c>
      <c r="AY253" s="239" t="s">
        <v>142</v>
      </c>
    </row>
    <row r="254" spans="2:51" s="14" customFormat="1" ht="11.25">
      <c r="B254" s="240"/>
      <c r="C254" s="241"/>
      <c r="D254" s="213" t="s">
        <v>225</v>
      </c>
      <c r="E254" s="242" t="s">
        <v>1</v>
      </c>
      <c r="F254" s="243" t="s">
        <v>227</v>
      </c>
      <c r="G254" s="241"/>
      <c r="H254" s="244">
        <v>23.828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225</v>
      </c>
      <c r="AU254" s="250" t="s">
        <v>89</v>
      </c>
      <c r="AV254" s="14" t="s">
        <v>141</v>
      </c>
      <c r="AW254" s="14" t="s">
        <v>34</v>
      </c>
      <c r="AX254" s="14" t="s">
        <v>87</v>
      </c>
      <c r="AY254" s="250" t="s">
        <v>142</v>
      </c>
    </row>
    <row r="255" spans="1:65" s="2" customFormat="1" ht="16.5" customHeight="1">
      <c r="A255" s="34"/>
      <c r="B255" s="35"/>
      <c r="C255" s="200" t="s">
        <v>534</v>
      </c>
      <c r="D255" s="200" t="s">
        <v>143</v>
      </c>
      <c r="E255" s="201" t="s">
        <v>406</v>
      </c>
      <c r="F255" s="202" t="s">
        <v>407</v>
      </c>
      <c r="G255" s="203" t="s">
        <v>408</v>
      </c>
      <c r="H255" s="204">
        <v>13.82</v>
      </c>
      <c r="I255" s="205"/>
      <c r="J255" s="206">
        <f>ROUND(I255*H255,2)</f>
        <v>0</v>
      </c>
      <c r="K255" s="202" t="s">
        <v>147</v>
      </c>
      <c r="L255" s="39"/>
      <c r="M255" s="207" t="s">
        <v>1</v>
      </c>
      <c r="N255" s="208" t="s">
        <v>45</v>
      </c>
      <c r="O255" s="71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1" t="s">
        <v>141</v>
      </c>
      <c r="AT255" s="211" t="s">
        <v>143</v>
      </c>
      <c r="AU255" s="211" t="s">
        <v>89</v>
      </c>
      <c r="AY255" s="17" t="s">
        <v>142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7" t="s">
        <v>87</v>
      </c>
      <c r="BK255" s="212">
        <f>ROUND(I255*H255,2)</f>
        <v>0</v>
      </c>
      <c r="BL255" s="17" t="s">
        <v>141</v>
      </c>
      <c r="BM255" s="211" t="s">
        <v>781</v>
      </c>
    </row>
    <row r="256" spans="2:51" s="13" customFormat="1" ht="11.25">
      <c r="B256" s="229"/>
      <c r="C256" s="230"/>
      <c r="D256" s="213" t="s">
        <v>225</v>
      </c>
      <c r="E256" s="231" t="s">
        <v>1</v>
      </c>
      <c r="F256" s="232" t="s">
        <v>782</v>
      </c>
      <c r="G256" s="230"/>
      <c r="H256" s="233">
        <v>3.28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225</v>
      </c>
      <c r="AU256" s="239" t="s">
        <v>89</v>
      </c>
      <c r="AV256" s="13" t="s">
        <v>89</v>
      </c>
      <c r="AW256" s="13" t="s">
        <v>34</v>
      </c>
      <c r="AX256" s="13" t="s">
        <v>80</v>
      </c>
      <c r="AY256" s="239" t="s">
        <v>142</v>
      </c>
    </row>
    <row r="257" spans="2:51" s="13" customFormat="1" ht="11.25">
      <c r="B257" s="229"/>
      <c r="C257" s="230"/>
      <c r="D257" s="213" t="s">
        <v>225</v>
      </c>
      <c r="E257" s="231" t="s">
        <v>1</v>
      </c>
      <c r="F257" s="232" t="s">
        <v>783</v>
      </c>
      <c r="G257" s="230"/>
      <c r="H257" s="233">
        <v>0.64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225</v>
      </c>
      <c r="AU257" s="239" t="s">
        <v>89</v>
      </c>
      <c r="AV257" s="13" t="s">
        <v>89</v>
      </c>
      <c r="AW257" s="13" t="s">
        <v>34</v>
      </c>
      <c r="AX257" s="13" t="s">
        <v>80</v>
      </c>
      <c r="AY257" s="239" t="s">
        <v>142</v>
      </c>
    </row>
    <row r="258" spans="2:51" s="13" customFormat="1" ht="11.25">
      <c r="B258" s="229"/>
      <c r="C258" s="230"/>
      <c r="D258" s="213" t="s">
        <v>225</v>
      </c>
      <c r="E258" s="231" t="s">
        <v>1</v>
      </c>
      <c r="F258" s="232" t="s">
        <v>784</v>
      </c>
      <c r="G258" s="230"/>
      <c r="H258" s="233">
        <v>2.156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225</v>
      </c>
      <c r="AU258" s="239" t="s">
        <v>89</v>
      </c>
      <c r="AV258" s="13" t="s">
        <v>89</v>
      </c>
      <c r="AW258" s="13" t="s">
        <v>34</v>
      </c>
      <c r="AX258" s="13" t="s">
        <v>80</v>
      </c>
      <c r="AY258" s="239" t="s">
        <v>142</v>
      </c>
    </row>
    <row r="259" spans="2:51" s="13" customFormat="1" ht="11.25">
      <c r="B259" s="229"/>
      <c r="C259" s="230"/>
      <c r="D259" s="213" t="s">
        <v>225</v>
      </c>
      <c r="E259" s="231" t="s">
        <v>1</v>
      </c>
      <c r="F259" s="232" t="s">
        <v>785</v>
      </c>
      <c r="G259" s="230"/>
      <c r="H259" s="233">
        <v>7.744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225</v>
      </c>
      <c r="AU259" s="239" t="s">
        <v>89</v>
      </c>
      <c r="AV259" s="13" t="s">
        <v>89</v>
      </c>
      <c r="AW259" s="13" t="s">
        <v>34</v>
      </c>
      <c r="AX259" s="13" t="s">
        <v>80</v>
      </c>
      <c r="AY259" s="239" t="s">
        <v>142</v>
      </c>
    </row>
    <row r="260" spans="2:51" s="14" customFormat="1" ht="11.25">
      <c r="B260" s="240"/>
      <c r="C260" s="241"/>
      <c r="D260" s="213" t="s">
        <v>225</v>
      </c>
      <c r="E260" s="242" t="s">
        <v>1</v>
      </c>
      <c r="F260" s="243" t="s">
        <v>227</v>
      </c>
      <c r="G260" s="241"/>
      <c r="H260" s="244">
        <v>13.82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225</v>
      </c>
      <c r="AU260" s="250" t="s">
        <v>89</v>
      </c>
      <c r="AV260" s="14" t="s">
        <v>141</v>
      </c>
      <c r="AW260" s="14" t="s">
        <v>34</v>
      </c>
      <c r="AX260" s="14" t="s">
        <v>87</v>
      </c>
      <c r="AY260" s="250" t="s">
        <v>142</v>
      </c>
    </row>
    <row r="261" spans="1:65" s="2" customFormat="1" ht="21.75" customHeight="1">
      <c r="A261" s="34"/>
      <c r="B261" s="35"/>
      <c r="C261" s="200" t="s">
        <v>537</v>
      </c>
      <c r="D261" s="200" t="s">
        <v>143</v>
      </c>
      <c r="E261" s="201" t="s">
        <v>412</v>
      </c>
      <c r="F261" s="202" t="s">
        <v>413</v>
      </c>
      <c r="G261" s="203" t="s">
        <v>408</v>
      </c>
      <c r="H261" s="204">
        <v>193.424</v>
      </c>
      <c r="I261" s="205"/>
      <c r="J261" s="206">
        <f>ROUND(I261*H261,2)</f>
        <v>0</v>
      </c>
      <c r="K261" s="202" t="s">
        <v>147</v>
      </c>
      <c r="L261" s="39"/>
      <c r="M261" s="207" t="s">
        <v>1</v>
      </c>
      <c r="N261" s="208" t="s">
        <v>45</v>
      </c>
      <c r="O261" s="71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1" t="s">
        <v>141</v>
      </c>
      <c r="AT261" s="211" t="s">
        <v>143</v>
      </c>
      <c r="AU261" s="211" t="s">
        <v>89</v>
      </c>
      <c r="AY261" s="17" t="s">
        <v>142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7" t="s">
        <v>87</v>
      </c>
      <c r="BK261" s="212">
        <f>ROUND(I261*H261,2)</f>
        <v>0</v>
      </c>
      <c r="BL261" s="17" t="s">
        <v>141</v>
      </c>
      <c r="BM261" s="211" t="s">
        <v>786</v>
      </c>
    </row>
    <row r="262" spans="2:51" s="15" customFormat="1" ht="11.25">
      <c r="B262" s="261"/>
      <c r="C262" s="262"/>
      <c r="D262" s="213" t="s">
        <v>225</v>
      </c>
      <c r="E262" s="263" t="s">
        <v>1</v>
      </c>
      <c r="F262" s="264" t="s">
        <v>415</v>
      </c>
      <c r="G262" s="262"/>
      <c r="H262" s="263" t="s">
        <v>1</v>
      </c>
      <c r="I262" s="265"/>
      <c r="J262" s="262"/>
      <c r="K262" s="262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225</v>
      </c>
      <c r="AU262" s="270" t="s">
        <v>89</v>
      </c>
      <c r="AV262" s="15" t="s">
        <v>87</v>
      </c>
      <c r="AW262" s="15" t="s">
        <v>34</v>
      </c>
      <c r="AX262" s="15" t="s">
        <v>80</v>
      </c>
      <c r="AY262" s="270" t="s">
        <v>142</v>
      </c>
    </row>
    <row r="263" spans="2:51" s="13" customFormat="1" ht="11.25">
      <c r="B263" s="229"/>
      <c r="C263" s="230"/>
      <c r="D263" s="213" t="s">
        <v>225</v>
      </c>
      <c r="E263" s="231" t="s">
        <v>1</v>
      </c>
      <c r="F263" s="232" t="s">
        <v>787</v>
      </c>
      <c r="G263" s="230"/>
      <c r="H263" s="233">
        <v>45.92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225</v>
      </c>
      <c r="AU263" s="239" t="s">
        <v>89</v>
      </c>
      <c r="AV263" s="13" t="s">
        <v>89</v>
      </c>
      <c r="AW263" s="13" t="s">
        <v>34</v>
      </c>
      <c r="AX263" s="13" t="s">
        <v>80</v>
      </c>
      <c r="AY263" s="239" t="s">
        <v>142</v>
      </c>
    </row>
    <row r="264" spans="2:51" s="13" customFormat="1" ht="11.25">
      <c r="B264" s="229"/>
      <c r="C264" s="230"/>
      <c r="D264" s="213" t="s">
        <v>225</v>
      </c>
      <c r="E264" s="231" t="s">
        <v>1</v>
      </c>
      <c r="F264" s="232" t="s">
        <v>788</v>
      </c>
      <c r="G264" s="230"/>
      <c r="H264" s="233">
        <v>8.96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225</v>
      </c>
      <c r="AU264" s="239" t="s">
        <v>89</v>
      </c>
      <c r="AV264" s="13" t="s">
        <v>89</v>
      </c>
      <c r="AW264" s="13" t="s">
        <v>34</v>
      </c>
      <c r="AX264" s="13" t="s">
        <v>80</v>
      </c>
      <c r="AY264" s="239" t="s">
        <v>142</v>
      </c>
    </row>
    <row r="265" spans="2:51" s="13" customFormat="1" ht="11.25">
      <c r="B265" s="229"/>
      <c r="C265" s="230"/>
      <c r="D265" s="213" t="s">
        <v>225</v>
      </c>
      <c r="E265" s="231" t="s">
        <v>1</v>
      </c>
      <c r="F265" s="232" t="s">
        <v>789</v>
      </c>
      <c r="G265" s="230"/>
      <c r="H265" s="233">
        <v>30.184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225</v>
      </c>
      <c r="AU265" s="239" t="s">
        <v>89</v>
      </c>
      <c r="AV265" s="13" t="s">
        <v>89</v>
      </c>
      <c r="AW265" s="13" t="s">
        <v>34</v>
      </c>
      <c r="AX265" s="13" t="s">
        <v>80</v>
      </c>
      <c r="AY265" s="239" t="s">
        <v>142</v>
      </c>
    </row>
    <row r="266" spans="2:51" s="13" customFormat="1" ht="22.5">
      <c r="B266" s="229"/>
      <c r="C266" s="230"/>
      <c r="D266" s="213" t="s">
        <v>225</v>
      </c>
      <c r="E266" s="231" t="s">
        <v>1</v>
      </c>
      <c r="F266" s="232" t="s">
        <v>790</v>
      </c>
      <c r="G266" s="230"/>
      <c r="H266" s="233">
        <v>108.36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225</v>
      </c>
      <c r="AU266" s="239" t="s">
        <v>89</v>
      </c>
      <c r="AV266" s="13" t="s">
        <v>89</v>
      </c>
      <c r="AW266" s="13" t="s">
        <v>34</v>
      </c>
      <c r="AX266" s="13" t="s">
        <v>80</v>
      </c>
      <c r="AY266" s="239" t="s">
        <v>142</v>
      </c>
    </row>
    <row r="267" spans="2:51" s="14" customFormat="1" ht="11.25">
      <c r="B267" s="240"/>
      <c r="C267" s="241"/>
      <c r="D267" s="213" t="s">
        <v>225</v>
      </c>
      <c r="E267" s="242" t="s">
        <v>1</v>
      </c>
      <c r="F267" s="243" t="s">
        <v>227</v>
      </c>
      <c r="G267" s="241"/>
      <c r="H267" s="244">
        <v>193.424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225</v>
      </c>
      <c r="AU267" s="250" t="s">
        <v>89</v>
      </c>
      <c r="AV267" s="14" t="s">
        <v>141</v>
      </c>
      <c r="AW267" s="14" t="s">
        <v>34</v>
      </c>
      <c r="AX267" s="14" t="s">
        <v>87</v>
      </c>
      <c r="AY267" s="250" t="s">
        <v>142</v>
      </c>
    </row>
    <row r="268" spans="1:65" s="2" customFormat="1" ht="21.75" customHeight="1">
      <c r="A268" s="34"/>
      <c r="B268" s="35"/>
      <c r="C268" s="200" t="s">
        <v>540</v>
      </c>
      <c r="D268" s="200" t="s">
        <v>143</v>
      </c>
      <c r="E268" s="201" t="s">
        <v>418</v>
      </c>
      <c r="F268" s="202" t="s">
        <v>419</v>
      </c>
      <c r="G268" s="203" t="s">
        <v>408</v>
      </c>
      <c r="H268" s="204">
        <v>11.66</v>
      </c>
      <c r="I268" s="205"/>
      <c r="J268" s="206">
        <f>ROUND(I268*H268,2)</f>
        <v>0</v>
      </c>
      <c r="K268" s="202" t="s">
        <v>147</v>
      </c>
      <c r="L268" s="39"/>
      <c r="M268" s="207" t="s">
        <v>1</v>
      </c>
      <c r="N268" s="208" t="s">
        <v>45</v>
      </c>
      <c r="O268" s="71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1" t="s">
        <v>141</v>
      </c>
      <c r="AT268" s="211" t="s">
        <v>143</v>
      </c>
      <c r="AU268" s="211" t="s">
        <v>89</v>
      </c>
      <c r="AY268" s="17" t="s">
        <v>142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7" t="s">
        <v>87</v>
      </c>
      <c r="BK268" s="212">
        <f>ROUND(I268*H268,2)</f>
        <v>0</v>
      </c>
      <c r="BL268" s="17" t="s">
        <v>141</v>
      </c>
      <c r="BM268" s="211" t="s">
        <v>791</v>
      </c>
    </row>
    <row r="269" spans="2:51" s="13" customFormat="1" ht="11.25">
      <c r="B269" s="229"/>
      <c r="C269" s="230"/>
      <c r="D269" s="213" t="s">
        <v>225</v>
      </c>
      <c r="E269" s="231" t="s">
        <v>1</v>
      </c>
      <c r="F269" s="232" t="s">
        <v>792</v>
      </c>
      <c r="G269" s="230"/>
      <c r="H269" s="233">
        <v>3.28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225</v>
      </c>
      <c r="AU269" s="239" t="s">
        <v>89</v>
      </c>
      <c r="AV269" s="13" t="s">
        <v>89</v>
      </c>
      <c r="AW269" s="13" t="s">
        <v>34</v>
      </c>
      <c r="AX269" s="13" t="s">
        <v>80</v>
      </c>
      <c r="AY269" s="239" t="s">
        <v>142</v>
      </c>
    </row>
    <row r="270" spans="2:51" s="13" customFormat="1" ht="11.25">
      <c r="B270" s="229"/>
      <c r="C270" s="230"/>
      <c r="D270" s="213" t="s">
        <v>225</v>
      </c>
      <c r="E270" s="231" t="s">
        <v>1</v>
      </c>
      <c r="F270" s="232" t="s">
        <v>793</v>
      </c>
      <c r="G270" s="230"/>
      <c r="H270" s="233">
        <v>0.64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225</v>
      </c>
      <c r="AU270" s="239" t="s">
        <v>89</v>
      </c>
      <c r="AV270" s="13" t="s">
        <v>89</v>
      </c>
      <c r="AW270" s="13" t="s">
        <v>34</v>
      </c>
      <c r="AX270" s="13" t="s">
        <v>80</v>
      </c>
      <c r="AY270" s="239" t="s">
        <v>142</v>
      </c>
    </row>
    <row r="271" spans="2:51" s="13" customFormat="1" ht="11.25">
      <c r="B271" s="229"/>
      <c r="C271" s="230"/>
      <c r="D271" s="213" t="s">
        <v>225</v>
      </c>
      <c r="E271" s="231" t="s">
        <v>1</v>
      </c>
      <c r="F271" s="232" t="s">
        <v>794</v>
      </c>
      <c r="G271" s="230"/>
      <c r="H271" s="233">
        <v>7.74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225</v>
      </c>
      <c r="AU271" s="239" t="s">
        <v>89</v>
      </c>
      <c r="AV271" s="13" t="s">
        <v>89</v>
      </c>
      <c r="AW271" s="13" t="s">
        <v>34</v>
      </c>
      <c r="AX271" s="13" t="s">
        <v>80</v>
      </c>
      <c r="AY271" s="239" t="s">
        <v>142</v>
      </c>
    </row>
    <row r="272" spans="2:51" s="14" customFormat="1" ht="11.25">
      <c r="B272" s="240"/>
      <c r="C272" s="241"/>
      <c r="D272" s="213" t="s">
        <v>225</v>
      </c>
      <c r="E272" s="242" t="s">
        <v>1</v>
      </c>
      <c r="F272" s="243" t="s">
        <v>227</v>
      </c>
      <c r="G272" s="241"/>
      <c r="H272" s="244">
        <v>11.66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225</v>
      </c>
      <c r="AU272" s="250" t="s">
        <v>89</v>
      </c>
      <c r="AV272" s="14" t="s">
        <v>141</v>
      </c>
      <c r="AW272" s="14" t="s">
        <v>34</v>
      </c>
      <c r="AX272" s="14" t="s">
        <v>87</v>
      </c>
      <c r="AY272" s="250" t="s">
        <v>142</v>
      </c>
    </row>
    <row r="273" spans="1:65" s="2" customFormat="1" ht="21.75" customHeight="1">
      <c r="A273" s="34"/>
      <c r="B273" s="35"/>
      <c r="C273" s="200" t="s">
        <v>545</v>
      </c>
      <c r="D273" s="200" t="s">
        <v>143</v>
      </c>
      <c r="E273" s="201" t="s">
        <v>604</v>
      </c>
      <c r="F273" s="202" t="s">
        <v>605</v>
      </c>
      <c r="G273" s="203" t="s">
        <v>408</v>
      </c>
      <c r="H273" s="204">
        <v>3.858</v>
      </c>
      <c r="I273" s="205"/>
      <c r="J273" s="206">
        <f>ROUND(I273*H273,2)</f>
        <v>0</v>
      </c>
      <c r="K273" s="202" t="s">
        <v>147</v>
      </c>
      <c r="L273" s="39"/>
      <c r="M273" s="207" t="s">
        <v>1</v>
      </c>
      <c r="N273" s="208" t="s">
        <v>45</v>
      </c>
      <c r="O273" s="71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1" t="s">
        <v>141</v>
      </c>
      <c r="AT273" s="211" t="s">
        <v>143</v>
      </c>
      <c r="AU273" s="211" t="s">
        <v>89</v>
      </c>
      <c r="AY273" s="17" t="s">
        <v>142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87</v>
      </c>
      <c r="BK273" s="212">
        <f>ROUND(I273*H273,2)</f>
        <v>0</v>
      </c>
      <c r="BL273" s="17" t="s">
        <v>141</v>
      </c>
      <c r="BM273" s="211" t="s">
        <v>795</v>
      </c>
    </row>
    <row r="274" spans="2:51" s="13" customFormat="1" ht="11.25">
      <c r="B274" s="229"/>
      <c r="C274" s="230"/>
      <c r="D274" s="213" t="s">
        <v>225</v>
      </c>
      <c r="E274" s="231" t="s">
        <v>1</v>
      </c>
      <c r="F274" s="232" t="s">
        <v>796</v>
      </c>
      <c r="G274" s="230"/>
      <c r="H274" s="233">
        <v>2.156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225</v>
      </c>
      <c r="AU274" s="239" t="s">
        <v>89</v>
      </c>
      <c r="AV274" s="13" t="s">
        <v>89</v>
      </c>
      <c r="AW274" s="13" t="s">
        <v>34</v>
      </c>
      <c r="AX274" s="13" t="s">
        <v>80</v>
      </c>
      <c r="AY274" s="239" t="s">
        <v>142</v>
      </c>
    </row>
    <row r="275" spans="2:51" s="13" customFormat="1" ht="11.25">
      <c r="B275" s="229"/>
      <c r="C275" s="230"/>
      <c r="D275" s="213" t="s">
        <v>225</v>
      </c>
      <c r="E275" s="231" t="s">
        <v>1</v>
      </c>
      <c r="F275" s="232" t="s">
        <v>797</v>
      </c>
      <c r="G275" s="230"/>
      <c r="H275" s="233">
        <v>1.702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225</v>
      </c>
      <c r="AU275" s="239" t="s">
        <v>89</v>
      </c>
      <c r="AV275" s="13" t="s">
        <v>89</v>
      </c>
      <c r="AW275" s="13" t="s">
        <v>34</v>
      </c>
      <c r="AX275" s="13" t="s">
        <v>80</v>
      </c>
      <c r="AY275" s="239" t="s">
        <v>142</v>
      </c>
    </row>
    <row r="276" spans="2:51" s="14" customFormat="1" ht="11.25">
      <c r="B276" s="240"/>
      <c r="C276" s="241"/>
      <c r="D276" s="213" t="s">
        <v>225</v>
      </c>
      <c r="E276" s="242" t="s">
        <v>1</v>
      </c>
      <c r="F276" s="243" t="s">
        <v>227</v>
      </c>
      <c r="G276" s="241"/>
      <c r="H276" s="244">
        <v>3.858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225</v>
      </c>
      <c r="AU276" s="250" t="s">
        <v>89</v>
      </c>
      <c r="AV276" s="14" t="s">
        <v>141</v>
      </c>
      <c r="AW276" s="14" t="s">
        <v>34</v>
      </c>
      <c r="AX276" s="14" t="s">
        <v>87</v>
      </c>
      <c r="AY276" s="250" t="s">
        <v>142</v>
      </c>
    </row>
    <row r="277" spans="2:63" s="11" customFormat="1" ht="22.9" customHeight="1">
      <c r="B277" s="186"/>
      <c r="C277" s="187"/>
      <c r="D277" s="188" t="s">
        <v>79</v>
      </c>
      <c r="E277" s="227" t="s">
        <v>422</v>
      </c>
      <c r="F277" s="227" t="s">
        <v>423</v>
      </c>
      <c r="G277" s="187"/>
      <c r="H277" s="187"/>
      <c r="I277" s="190"/>
      <c r="J277" s="228">
        <f>BK277</f>
        <v>0</v>
      </c>
      <c r="K277" s="187"/>
      <c r="L277" s="192"/>
      <c r="M277" s="193"/>
      <c r="N277" s="194"/>
      <c r="O277" s="194"/>
      <c r="P277" s="195">
        <f>P278</f>
        <v>0</v>
      </c>
      <c r="Q277" s="194"/>
      <c r="R277" s="195">
        <f>R278</f>
        <v>0</v>
      </c>
      <c r="S277" s="194"/>
      <c r="T277" s="196">
        <f>T278</f>
        <v>0</v>
      </c>
      <c r="AR277" s="197" t="s">
        <v>87</v>
      </c>
      <c r="AT277" s="198" t="s">
        <v>79</v>
      </c>
      <c r="AU277" s="198" t="s">
        <v>87</v>
      </c>
      <c r="AY277" s="197" t="s">
        <v>142</v>
      </c>
      <c r="BK277" s="199">
        <f>BK278</f>
        <v>0</v>
      </c>
    </row>
    <row r="278" spans="1:65" s="2" customFormat="1" ht="21.75" customHeight="1">
      <c r="A278" s="34"/>
      <c r="B278" s="35"/>
      <c r="C278" s="200" t="s">
        <v>548</v>
      </c>
      <c r="D278" s="200" t="s">
        <v>143</v>
      </c>
      <c r="E278" s="201" t="s">
        <v>425</v>
      </c>
      <c r="F278" s="202" t="s">
        <v>426</v>
      </c>
      <c r="G278" s="203" t="s">
        <v>408</v>
      </c>
      <c r="H278" s="204">
        <v>16.376</v>
      </c>
      <c r="I278" s="205"/>
      <c r="J278" s="206">
        <f>ROUND(I278*H278,2)</f>
        <v>0</v>
      </c>
      <c r="K278" s="202" t="s">
        <v>147</v>
      </c>
      <c r="L278" s="39"/>
      <c r="M278" s="271" t="s">
        <v>1</v>
      </c>
      <c r="N278" s="272" t="s">
        <v>45</v>
      </c>
      <c r="O278" s="219"/>
      <c r="P278" s="273">
        <f>O278*H278</f>
        <v>0</v>
      </c>
      <c r="Q278" s="273">
        <v>0</v>
      </c>
      <c r="R278" s="273">
        <f>Q278*H278</f>
        <v>0</v>
      </c>
      <c r="S278" s="273">
        <v>0</v>
      </c>
      <c r="T278" s="27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1" t="s">
        <v>141</v>
      </c>
      <c r="AT278" s="211" t="s">
        <v>143</v>
      </c>
      <c r="AU278" s="211" t="s">
        <v>89</v>
      </c>
      <c r="AY278" s="17" t="s">
        <v>142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87</v>
      </c>
      <c r="BK278" s="212">
        <f>ROUND(I278*H278,2)</f>
        <v>0</v>
      </c>
      <c r="BL278" s="17" t="s">
        <v>141</v>
      </c>
      <c r="BM278" s="211" t="s">
        <v>798</v>
      </c>
    </row>
    <row r="279" spans="1:31" s="2" customFormat="1" ht="6.95" customHeight="1">
      <c r="A279" s="34"/>
      <c r="B279" s="54"/>
      <c r="C279" s="55"/>
      <c r="D279" s="55"/>
      <c r="E279" s="55"/>
      <c r="F279" s="55"/>
      <c r="G279" s="55"/>
      <c r="H279" s="55"/>
      <c r="I279" s="158"/>
      <c r="J279" s="55"/>
      <c r="K279" s="55"/>
      <c r="L279" s="39"/>
      <c r="M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</sheetData>
  <sheetProtection algorithmName="SHA-512" hashValue="TooPaLq6/qlO/50DYXjM/Hv1EKKjpxoz7Km0PenA6XuNKIIqKl9mar2nNu0WuDSgAISApWKRsosht4DO4jUz6A==" saltValue="DgVCYAN0N8gDUavQqN27BhRw9n7c3XLdXpfZ74H+3KUqS7Vpfxsf8YKqXSlKuxHL2lasv1iFT7YnRNl2h42B+g==" spinCount="100000" sheet="1" objects="1" scenarios="1" formatColumns="0" formatRows="0" autoFilter="0"/>
  <autoFilter ref="C125:K27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112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799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800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ROUND((SUM(BE126:BE268)),2)</f>
        <v>0</v>
      </c>
      <c r="G35" s="34"/>
      <c r="H35" s="34"/>
      <c r="I35" s="137">
        <v>0.21</v>
      </c>
      <c r="J35" s="136">
        <f>ROUND(((SUM(BE126:BE268))*I35),2)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ROUND((SUM(BF126:BF268)),2)</f>
        <v>0</v>
      </c>
      <c r="G36" s="34"/>
      <c r="H36" s="34"/>
      <c r="I36" s="137">
        <v>0.15</v>
      </c>
      <c r="J36" s="136">
        <f>ROUND(((SUM(BF126:BF268))*I36),2)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ROUND((SUM(BG126:BG268)),2)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ROUND((SUM(BH126:BH268)),2)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ROUND((SUM(BI126:BI268)),2)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799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3.1 - Zastávka č.3 - směr centrum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J128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J177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J204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J246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J267</f>
        <v>0</v>
      </c>
      <c r="K104" s="104"/>
      <c r="L104" s="226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7" t="str">
        <f>E7</f>
        <v>Dostavba nástupišť 4 zastávek na území města Třinec</v>
      </c>
      <c r="F114" s="328"/>
      <c r="G114" s="328"/>
      <c r="H114" s="328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7" t="s">
        <v>799</v>
      </c>
      <c r="F116" s="329"/>
      <c r="G116" s="329"/>
      <c r="H116" s="329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210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0" t="str">
        <f>E11</f>
        <v>3.1 - Zastávka č.3 - směr centrum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Třinec</v>
      </c>
      <c r="G120" s="36"/>
      <c r="H120" s="36"/>
      <c r="I120" s="123" t="s">
        <v>22</v>
      </c>
      <c r="J120" s="66" t="str">
        <f>IF(J14="","",J14)</f>
        <v>29. 1. 2020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>Město Třinec</v>
      </c>
      <c r="G122" s="36"/>
      <c r="H122" s="36"/>
      <c r="I122" s="123" t="s">
        <v>32</v>
      </c>
      <c r="J122" s="32" t="str">
        <f>E23</f>
        <v>UDI MORAVA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123" t="s">
        <v>37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0" customFormat="1" ht="29.25" customHeight="1">
      <c r="A125" s="174"/>
      <c r="B125" s="175"/>
      <c r="C125" s="176" t="s">
        <v>127</v>
      </c>
      <c r="D125" s="177" t="s">
        <v>65</v>
      </c>
      <c r="E125" s="177" t="s">
        <v>61</v>
      </c>
      <c r="F125" s="177" t="s">
        <v>62</v>
      </c>
      <c r="G125" s="177" t="s">
        <v>128</v>
      </c>
      <c r="H125" s="177" t="s">
        <v>129</v>
      </c>
      <c r="I125" s="178" t="s">
        <v>130</v>
      </c>
      <c r="J125" s="177" t="s">
        <v>121</v>
      </c>
      <c r="K125" s="179" t="s">
        <v>131</v>
      </c>
      <c r="L125" s="180"/>
      <c r="M125" s="75" t="s">
        <v>1</v>
      </c>
      <c r="N125" s="76" t="s">
        <v>44</v>
      </c>
      <c r="O125" s="76" t="s">
        <v>132</v>
      </c>
      <c r="P125" s="76" t="s">
        <v>133</v>
      </c>
      <c r="Q125" s="76" t="s">
        <v>134</v>
      </c>
      <c r="R125" s="76" t="s">
        <v>135</v>
      </c>
      <c r="S125" s="76" t="s">
        <v>136</v>
      </c>
      <c r="T125" s="77" t="s">
        <v>137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4"/>
      <c r="B126" s="35"/>
      <c r="C126" s="82" t="s">
        <v>138</v>
      </c>
      <c r="D126" s="36"/>
      <c r="E126" s="36"/>
      <c r="F126" s="36"/>
      <c r="G126" s="36"/>
      <c r="H126" s="36"/>
      <c r="I126" s="122"/>
      <c r="J126" s="181">
        <f>BK126</f>
        <v>0</v>
      </c>
      <c r="K126" s="36"/>
      <c r="L126" s="39"/>
      <c r="M126" s="78"/>
      <c r="N126" s="182"/>
      <c r="O126" s="79"/>
      <c r="P126" s="183">
        <f>P127</f>
        <v>0</v>
      </c>
      <c r="Q126" s="79"/>
      <c r="R126" s="183">
        <f>R127</f>
        <v>17.713234</v>
      </c>
      <c r="S126" s="79"/>
      <c r="T126" s="184">
        <f>T127</f>
        <v>5.5972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79</v>
      </c>
      <c r="AU126" s="17" t="s">
        <v>123</v>
      </c>
      <c r="BK126" s="185">
        <f>BK127</f>
        <v>0</v>
      </c>
    </row>
    <row r="127" spans="2:63" s="11" customFormat="1" ht="25.9" customHeight="1">
      <c r="B127" s="186"/>
      <c r="C127" s="187"/>
      <c r="D127" s="188" t="s">
        <v>79</v>
      </c>
      <c r="E127" s="189" t="s">
        <v>218</v>
      </c>
      <c r="F127" s="189" t="s">
        <v>219</v>
      </c>
      <c r="G127" s="187"/>
      <c r="H127" s="187"/>
      <c r="I127" s="190"/>
      <c r="J127" s="191">
        <f>BK127</f>
        <v>0</v>
      </c>
      <c r="K127" s="187"/>
      <c r="L127" s="192"/>
      <c r="M127" s="193"/>
      <c r="N127" s="194"/>
      <c r="O127" s="194"/>
      <c r="P127" s="195">
        <f>P128+P177+P204+P246+P267</f>
        <v>0</v>
      </c>
      <c r="Q127" s="194"/>
      <c r="R127" s="195">
        <f>R128+R177+R204+R246+R267</f>
        <v>17.713234</v>
      </c>
      <c r="S127" s="194"/>
      <c r="T127" s="196">
        <f>T128+T177+T204+T246+T267</f>
        <v>5.5972</v>
      </c>
      <c r="AR127" s="197" t="s">
        <v>87</v>
      </c>
      <c r="AT127" s="198" t="s">
        <v>79</v>
      </c>
      <c r="AU127" s="198" t="s">
        <v>80</v>
      </c>
      <c r="AY127" s="197" t="s">
        <v>142</v>
      </c>
      <c r="BK127" s="199">
        <f>BK128+BK177+BK204+BK246+BK267</f>
        <v>0</v>
      </c>
    </row>
    <row r="128" spans="2:63" s="11" customFormat="1" ht="22.9" customHeight="1">
      <c r="B128" s="186"/>
      <c r="C128" s="187"/>
      <c r="D128" s="188" t="s">
        <v>79</v>
      </c>
      <c r="E128" s="227" t="s">
        <v>87</v>
      </c>
      <c r="F128" s="227" t="s">
        <v>220</v>
      </c>
      <c r="G128" s="187"/>
      <c r="H128" s="187"/>
      <c r="I128" s="190"/>
      <c r="J128" s="228">
        <f>BK128</f>
        <v>0</v>
      </c>
      <c r="K128" s="187"/>
      <c r="L128" s="192"/>
      <c r="M128" s="193"/>
      <c r="N128" s="194"/>
      <c r="O128" s="194"/>
      <c r="P128" s="195">
        <f>SUM(P129:P176)</f>
        <v>0</v>
      </c>
      <c r="Q128" s="194"/>
      <c r="R128" s="195">
        <f>SUM(R129:R176)</f>
        <v>0.001296</v>
      </c>
      <c r="S128" s="194"/>
      <c r="T128" s="196">
        <f>SUM(T129:T176)</f>
        <v>5.5972</v>
      </c>
      <c r="AR128" s="197" t="s">
        <v>87</v>
      </c>
      <c r="AT128" s="198" t="s">
        <v>79</v>
      </c>
      <c r="AU128" s="198" t="s">
        <v>87</v>
      </c>
      <c r="AY128" s="197" t="s">
        <v>142</v>
      </c>
      <c r="BK128" s="199">
        <f>SUM(BK129:BK176)</f>
        <v>0</v>
      </c>
    </row>
    <row r="129" spans="1:65" s="2" customFormat="1" ht="21.75" customHeight="1">
      <c r="A129" s="34"/>
      <c r="B129" s="35"/>
      <c r="C129" s="200" t="s">
        <v>87</v>
      </c>
      <c r="D129" s="200" t="s">
        <v>143</v>
      </c>
      <c r="E129" s="201" t="s">
        <v>801</v>
      </c>
      <c r="F129" s="202" t="s">
        <v>802</v>
      </c>
      <c r="G129" s="203" t="s">
        <v>254</v>
      </c>
      <c r="H129" s="204">
        <v>12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141</v>
      </c>
      <c r="AT129" s="211" t="s">
        <v>143</v>
      </c>
      <c r="AU129" s="211" t="s">
        <v>89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141</v>
      </c>
      <c r="BM129" s="211" t="s">
        <v>803</v>
      </c>
    </row>
    <row r="130" spans="2:51" s="13" customFormat="1" ht="11.25">
      <c r="B130" s="229"/>
      <c r="C130" s="230"/>
      <c r="D130" s="213" t="s">
        <v>225</v>
      </c>
      <c r="E130" s="231" t="s">
        <v>1</v>
      </c>
      <c r="F130" s="232" t="s">
        <v>804</v>
      </c>
      <c r="G130" s="230"/>
      <c r="H130" s="233">
        <v>12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225</v>
      </c>
      <c r="AU130" s="239" t="s">
        <v>89</v>
      </c>
      <c r="AV130" s="13" t="s">
        <v>89</v>
      </c>
      <c r="AW130" s="13" t="s">
        <v>34</v>
      </c>
      <c r="AX130" s="13" t="s">
        <v>80</v>
      </c>
      <c r="AY130" s="239" t="s">
        <v>142</v>
      </c>
    </row>
    <row r="131" spans="2:51" s="14" customFormat="1" ht="11.25">
      <c r="B131" s="240"/>
      <c r="C131" s="241"/>
      <c r="D131" s="213" t="s">
        <v>225</v>
      </c>
      <c r="E131" s="242" t="s">
        <v>1</v>
      </c>
      <c r="F131" s="243" t="s">
        <v>227</v>
      </c>
      <c r="G131" s="241"/>
      <c r="H131" s="244">
        <v>12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225</v>
      </c>
      <c r="AU131" s="250" t="s">
        <v>89</v>
      </c>
      <c r="AV131" s="14" t="s">
        <v>141</v>
      </c>
      <c r="AW131" s="14" t="s">
        <v>34</v>
      </c>
      <c r="AX131" s="14" t="s">
        <v>87</v>
      </c>
      <c r="AY131" s="250" t="s">
        <v>142</v>
      </c>
    </row>
    <row r="132" spans="1:65" s="2" customFormat="1" ht="21.75" customHeight="1">
      <c r="A132" s="34"/>
      <c r="B132" s="35"/>
      <c r="C132" s="200" t="s">
        <v>89</v>
      </c>
      <c r="D132" s="200" t="s">
        <v>143</v>
      </c>
      <c r="E132" s="201" t="s">
        <v>805</v>
      </c>
      <c r="F132" s="202" t="s">
        <v>806</v>
      </c>
      <c r="G132" s="203" t="s">
        <v>223</v>
      </c>
      <c r="H132" s="204">
        <v>0.6</v>
      </c>
      <c r="I132" s="205"/>
      <c r="J132" s="206">
        <f>ROUND(I132*H132,2)</f>
        <v>0</v>
      </c>
      <c r="K132" s="202" t="s">
        <v>147</v>
      </c>
      <c r="L132" s="39"/>
      <c r="M132" s="207" t="s">
        <v>1</v>
      </c>
      <c r="N132" s="208" t="s">
        <v>45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141</v>
      </c>
      <c r="AT132" s="211" t="s">
        <v>143</v>
      </c>
      <c r="AU132" s="211" t="s">
        <v>89</v>
      </c>
      <c r="AY132" s="17" t="s">
        <v>142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87</v>
      </c>
      <c r="BK132" s="212">
        <f>ROUND(I132*H132,2)</f>
        <v>0</v>
      </c>
      <c r="BL132" s="17" t="s">
        <v>141</v>
      </c>
      <c r="BM132" s="211" t="s">
        <v>807</v>
      </c>
    </row>
    <row r="133" spans="2:51" s="13" customFormat="1" ht="11.25">
      <c r="B133" s="229"/>
      <c r="C133" s="230"/>
      <c r="D133" s="213" t="s">
        <v>225</v>
      </c>
      <c r="E133" s="231" t="s">
        <v>1</v>
      </c>
      <c r="F133" s="232" t="s">
        <v>808</v>
      </c>
      <c r="G133" s="230"/>
      <c r="H133" s="233">
        <v>0.6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225</v>
      </c>
      <c r="AU133" s="239" t="s">
        <v>89</v>
      </c>
      <c r="AV133" s="13" t="s">
        <v>89</v>
      </c>
      <c r="AW133" s="13" t="s">
        <v>34</v>
      </c>
      <c r="AX133" s="13" t="s">
        <v>80</v>
      </c>
      <c r="AY133" s="239" t="s">
        <v>142</v>
      </c>
    </row>
    <row r="134" spans="2:51" s="14" customFormat="1" ht="11.25">
      <c r="B134" s="240"/>
      <c r="C134" s="241"/>
      <c r="D134" s="213" t="s">
        <v>225</v>
      </c>
      <c r="E134" s="242" t="s">
        <v>1</v>
      </c>
      <c r="F134" s="243" t="s">
        <v>227</v>
      </c>
      <c r="G134" s="241"/>
      <c r="H134" s="244">
        <v>0.6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225</v>
      </c>
      <c r="AU134" s="250" t="s">
        <v>89</v>
      </c>
      <c r="AV134" s="14" t="s">
        <v>141</v>
      </c>
      <c r="AW134" s="14" t="s">
        <v>34</v>
      </c>
      <c r="AX134" s="14" t="s">
        <v>87</v>
      </c>
      <c r="AY134" s="250" t="s">
        <v>142</v>
      </c>
    </row>
    <row r="135" spans="1:65" s="2" customFormat="1" ht="21.75" customHeight="1">
      <c r="A135" s="34"/>
      <c r="B135" s="35"/>
      <c r="C135" s="200" t="s">
        <v>107</v>
      </c>
      <c r="D135" s="200" t="s">
        <v>143</v>
      </c>
      <c r="E135" s="201" t="s">
        <v>809</v>
      </c>
      <c r="F135" s="202" t="s">
        <v>810</v>
      </c>
      <c r="G135" s="203" t="s">
        <v>254</v>
      </c>
      <c r="H135" s="204">
        <v>0.6</v>
      </c>
      <c r="I135" s="205"/>
      <c r="J135" s="206">
        <f>ROUND(I135*H135,2)</f>
        <v>0</v>
      </c>
      <c r="K135" s="202" t="s">
        <v>147</v>
      </c>
      <c r="L135" s="39"/>
      <c r="M135" s="207" t="s">
        <v>1</v>
      </c>
      <c r="N135" s="208" t="s">
        <v>45</v>
      </c>
      <c r="O135" s="71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141</v>
      </c>
      <c r="AT135" s="211" t="s">
        <v>143</v>
      </c>
      <c r="AU135" s="211" t="s">
        <v>89</v>
      </c>
      <c r="AY135" s="17" t="s">
        <v>142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87</v>
      </c>
      <c r="BK135" s="212">
        <f>ROUND(I135*H135,2)</f>
        <v>0</v>
      </c>
      <c r="BL135" s="17" t="s">
        <v>141</v>
      </c>
      <c r="BM135" s="211" t="s">
        <v>811</v>
      </c>
    </row>
    <row r="136" spans="1:65" s="2" customFormat="1" ht="21.75" customHeight="1">
      <c r="A136" s="34"/>
      <c r="B136" s="35"/>
      <c r="C136" s="200" t="s">
        <v>141</v>
      </c>
      <c r="D136" s="200" t="s">
        <v>143</v>
      </c>
      <c r="E136" s="201" t="s">
        <v>443</v>
      </c>
      <c r="F136" s="202" t="s">
        <v>444</v>
      </c>
      <c r="G136" s="203" t="s">
        <v>254</v>
      </c>
      <c r="H136" s="204">
        <v>14.9</v>
      </c>
      <c r="I136" s="205"/>
      <c r="J136" s="206">
        <f>ROUND(I136*H136,2)</f>
        <v>0</v>
      </c>
      <c r="K136" s="202" t="s">
        <v>147</v>
      </c>
      <c r="L136" s="39"/>
      <c r="M136" s="207" t="s">
        <v>1</v>
      </c>
      <c r="N136" s="208" t="s">
        <v>45</v>
      </c>
      <c r="O136" s="71"/>
      <c r="P136" s="209">
        <f>O136*H136</f>
        <v>0</v>
      </c>
      <c r="Q136" s="209">
        <v>4E-05</v>
      </c>
      <c r="R136" s="209">
        <f>Q136*H136</f>
        <v>0.0005960000000000001</v>
      </c>
      <c r="S136" s="209">
        <v>0.128</v>
      </c>
      <c r="T136" s="210">
        <f>S136*H136</f>
        <v>1.9072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141</v>
      </c>
      <c r="AT136" s="211" t="s">
        <v>143</v>
      </c>
      <c r="AU136" s="211" t="s">
        <v>89</v>
      </c>
      <c r="AY136" s="17" t="s">
        <v>142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87</v>
      </c>
      <c r="BK136" s="212">
        <f>ROUND(I136*H136,2)</f>
        <v>0</v>
      </c>
      <c r="BL136" s="17" t="s">
        <v>141</v>
      </c>
      <c r="BM136" s="211" t="s">
        <v>812</v>
      </c>
    </row>
    <row r="137" spans="2:51" s="13" customFormat="1" ht="22.5">
      <c r="B137" s="229"/>
      <c r="C137" s="230"/>
      <c r="D137" s="213" t="s">
        <v>225</v>
      </c>
      <c r="E137" s="231" t="s">
        <v>1</v>
      </c>
      <c r="F137" s="232" t="s">
        <v>627</v>
      </c>
      <c r="G137" s="230"/>
      <c r="H137" s="233">
        <v>9.5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225</v>
      </c>
      <c r="AU137" s="239" t="s">
        <v>89</v>
      </c>
      <c r="AV137" s="13" t="s">
        <v>89</v>
      </c>
      <c r="AW137" s="13" t="s">
        <v>34</v>
      </c>
      <c r="AX137" s="13" t="s">
        <v>80</v>
      </c>
      <c r="AY137" s="239" t="s">
        <v>142</v>
      </c>
    </row>
    <row r="138" spans="2:51" s="13" customFormat="1" ht="22.5">
      <c r="B138" s="229"/>
      <c r="C138" s="230"/>
      <c r="D138" s="213" t="s">
        <v>225</v>
      </c>
      <c r="E138" s="231" t="s">
        <v>1</v>
      </c>
      <c r="F138" s="232" t="s">
        <v>628</v>
      </c>
      <c r="G138" s="230"/>
      <c r="H138" s="233">
        <v>5.4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225</v>
      </c>
      <c r="AU138" s="239" t="s">
        <v>89</v>
      </c>
      <c r="AV138" s="13" t="s">
        <v>89</v>
      </c>
      <c r="AW138" s="13" t="s">
        <v>34</v>
      </c>
      <c r="AX138" s="13" t="s">
        <v>80</v>
      </c>
      <c r="AY138" s="239" t="s">
        <v>142</v>
      </c>
    </row>
    <row r="139" spans="2:51" s="14" customFormat="1" ht="11.25">
      <c r="B139" s="240"/>
      <c r="C139" s="241"/>
      <c r="D139" s="213" t="s">
        <v>225</v>
      </c>
      <c r="E139" s="242" t="s">
        <v>1</v>
      </c>
      <c r="F139" s="243" t="s">
        <v>227</v>
      </c>
      <c r="G139" s="241"/>
      <c r="H139" s="244">
        <v>14.9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225</v>
      </c>
      <c r="AU139" s="250" t="s">
        <v>89</v>
      </c>
      <c r="AV139" s="14" t="s">
        <v>141</v>
      </c>
      <c r="AW139" s="14" t="s">
        <v>34</v>
      </c>
      <c r="AX139" s="14" t="s">
        <v>87</v>
      </c>
      <c r="AY139" s="250" t="s">
        <v>142</v>
      </c>
    </row>
    <row r="140" spans="1:65" s="2" customFormat="1" ht="16.5" customHeight="1">
      <c r="A140" s="34"/>
      <c r="B140" s="35"/>
      <c r="C140" s="200" t="s">
        <v>162</v>
      </c>
      <c r="D140" s="200" t="s">
        <v>143</v>
      </c>
      <c r="E140" s="201" t="s">
        <v>448</v>
      </c>
      <c r="F140" s="202" t="s">
        <v>449</v>
      </c>
      <c r="G140" s="203" t="s">
        <v>334</v>
      </c>
      <c r="H140" s="204">
        <v>18</v>
      </c>
      <c r="I140" s="205"/>
      <c r="J140" s="206">
        <f>ROUND(I140*H140,2)</f>
        <v>0</v>
      </c>
      <c r="K140" s="202" t="s">
        <v>147</v>
      </c>
      <c r="L140" s="39"/>
      <c r="M140" s="207" t="s">
        <v>1</v>
      </c>
      <c r="N140" s="208" t="s">
        <v>45</v>
      </c>
      <c r="O140" s="71"/>
      <c r="P140" s="209">
        <f>O140*H140</f>
        <v>0</v>
      </c>
      <c r="Q140" s="209">
        <v>0</v>
      </c>
      <c r="R140" s="209">
        <f>Q140*H140</f>
        <v>0</v>
      </c>
      <c r="S140" s="209">
        <v>0.205</v>
      </c>
      <c r="T140" s="210">
        <f>S140*H140</f>
        <v>3.69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1" t="s">
        <v>141</v>
      </c>
      <c r="AT140" s="211" t="s">
        <v>143</v>
      </c>
      <c r="AU140" s="211" t="s">
        <v>89</v>
      </c>
      <c r="AY140" s="17" t="s">
        <v>142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87</v>
      </c>
      <c r="BK140" s="212">
        <f>ROUND(I140*H140,2)</f>
        <v>0</v>
      </c>
      <c r="BL140" s="17" t="s">
        <v>141</v>
      </c>
      <c r="BM140" s="211" t="s">
        <v>813</v>
      </c>
    </row>
    <row r="141" spans="2:51" s="13" customFormat="1" ht="11.25">
      <c r="B141" s="229"/>
      <c r="C141" s="230"/>
      <c r="D141" s="213" t="s">
        <v>225</v>
      </c>
      <c r="E141" s="231" t="s">
        <v>1</v>
      </c>
      <c r="F141" s="232" t="s">
        <v>630</v>
      </c>
      <c r="G141" s="230"/>
      <c r="H141" s="233">
        <v>18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225</v>
      </c>
      <c r="AU141" s="239" t="s">
        <v>89</v>
      </c>
      <c r="AV141" s="13" t="s">
        <v>89</v>
      </c>
      <c r="AW141" s="13" t="s">
        <v>34</v>
      </c>
      <c r="AX141" s="13" t="s">
        <v>80</v>
      </c>
      <c r="AY141" s="239" t="s">
        <v>142</v>
      </c>
    </row>
    <row r="142" spans="2:51" s="14" customFormat="1" ht="11.25">
      <c r="B142" s="240"/>
      <c r="C142" s="241"/>
      <c r="D142" s="213" t="s">
        <v>225</v>
      </c>
      <c r="E142" s="242" t="s">
        <v>1</v>
      </c>
      <c r="F142" s="243" t="s">
        <v>227</v>
      </c>
      <c r="G142" s="241"/>
      <c r="H142" s="244">
        <v>18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225</v>
      </c>
      <c r="AU142" s="250" t="s">
        <v>89</v>
      </c>
      <c r="AV142" s="14" t="s">
        <v>141</v>
      </c>
      <c r="AW142" s="14" t="s">
        <v>34</v>
      </c>
      <c r="AX142" s="14" t="s">
        <v>87</v>
      </c>
      <c r="AY142" s="250" t="s">
        <v>142</v>
      </c>
    </row>
    <row r="143" spans="1:65" s="2" customFormat="1" ht="21.75" customHeight="1">
      <c r="A143" s="34"/>
      <c r="B143" s="35"/>
      <c r="C143" s="200" t="s">
        <v>167</v>
      </c>
      <c r="D143" s="200" t="s">
        <v>143</v>
      </c>
      <c r="E143" s="201" t="s">
        <v>221</v>
      </c>
      <c r="F143" s="202" t="s">
        <v>222</v>
      </c>
      <c r="G143" s="203" t="s">
        <v>223</v>
      </c>
      <c r="H143" s="204">
        <v>3</v>
      </c>
      <c r="I143" s="205"/>
      <c r="J143" s="206">
        <f>ROUND(I143*H143,2)</f>
        <v>0</v>
      </c>
      <c r="K143" s="202" t="s">
        <v>147</v>
      </c>
      <c r="L143" s="39"/>
      <c r="M143" s="207" t="s">
        <v>1</v>
      </c>
      <c r="N143" s="208" t="s">
        <v>45</v>
      </c>
      <c r="O143" s="71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1" t="s">
        <v>141</v>
      </c>
      <c r="AT143" s="211" t="s">
        <v>143</v>
      </c>
      <c r="AU143" s="211" t="s">
        <v>89</v>
      </c>
      <c r="AY143" s="17" t="s">
        <v>142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87</v>
      </c>
      <c r="BK143" s="212">
        <f>ROUND(I143*H143,2)</f>
        <v>0</v>
      </c>
      <c r="BL143" s="17" t="s">
        <v>141</v>
      </c>
      <c r="BM143" s="211" t="s">
        <v>814</v>
      </c>
    </row>
    <row r="144" spans="2:51" s="13" customFormat="1" ht="11.25">
      <c r="B144" s="229"/>
      <c r="C144" s="230"/>
      <c r="D144" s="213" t="s">
        <v>225</v>
      </c>
      <c r="E144" s="231" t="s">
        <v>1</v>
      </c>
      <c r="F144" s="232" t="s">
        <v>632</v>
      </c>
      <c r="G144" s="230"/>
      <c r="H144" s="233">
        <v>3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225</v>
      </c>
      <c r="AU144" s="239" t="s">
        <v>89</v>
      </c>
      <c r="AV144" s="13" t="s">
        <v>89</v>
      </c>
      <c r="AW144" s="13" t="s">
        <v>34</v>
      </c>
      <c r="AX144" s="13" t="s">
        <v>80</v>
      </c>
      <c r="AY144" s="239" t="s">
        <v>142</v>
      </c>
    </row>
    <row r="145" spans="2:51" s="14" customFormat="1" ht="11.25">
      <c r="B145" s="240"/>
      <c r="C145" s="241"/>
      <c r="D145" s="213" t="s">
        <v>225</v>
      </c>
      <c r="E145" s="242" t="s">
        <v>1</v>
      </c>
      <c r="F145" s="243" t="s">
        <v>227</v>
      </c>
      <c r="G145" s="241"/>
      <c r="H145" s="244">
        <v>3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225</v>
      </c>
      <c r="AU145" s="250" t="s">
        <v>89</v>
      </c>
      <c r="AV145" s="14" t="s">
        <v>141</v>
      </c>
      <c r="AW145" s="14" t="s">
        <v>34</v>
      </c>
      <c r="AX145" s="14" t="s">
        <v>87</v>
      </c>
      <c r="AY145" s="250" t="s">
        <v>142</v>
      </c>
    </row>
    <row r="146" spans="1:65" s="2" customFormat="1" ht="16.5" customHeight="1">
      <c r="A146" s="34"/>
      <c r="B146" s="35"/>
      <c r="C146" s="200" t="s">
        <v>171</v>
      </c>
      <c r="D146" s="200" t="s">
        <v>143</v>
      </c>
      <c r="E146" s="201" t="s">
        <v>228</v>
      </c>
      <c r="F146" s="202" t="s">
        <v>229</v>
      </c>
      <c r="G146" s="203" t="s">
        <v>223</v>
      </c>
      <c r="H146" s="204">
        <v>7.5</v>
      </c>
      <c r="I146" s="205"/>
      <c r="J146" s="206">
        <f>ROUND(I146*H146,2)</f>
        <v>0</v>
      </c>
      <c r="K146" s="202" t="s">
        <v>147</v>
      </c>
      <c r="L146" s="39"/>
      <c r="M146" s="207" t="s">
        <v>1</v>
      </c>
      <c r="N146" s="208" t="s">
        <v>45</v>
      </c>
      <c r="O146" s="71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1" t="s">
        <v>141</v>
      </c>
      <c r="AT146" s="211" t="s">
        <v>143</v>
      </c>
      <c r="AU146" s="211" t="s">
        <v>89</v>
      </c>
      <c r="AY146" s="17" t="s">
        <v>142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87</v>
      </c>
      <c r="BK146" s="212">
        <f>ROUND(I146*H146,2)</f>
        <v>0</v>
      </c>
      <c r="BL146" s="17" t="s">
        <v>141</v>
      </c>
      <c r="BM146" s="211" t="s">
        <v>815</v>
      </c>
    </row>
    <row r="147" spans="2:51" s="13" customFormat="1" ht="11.25">
      <c r="B147" s="229"/>
      <c r="C147" s="230"/>
      <c r="D147" s="213" t="s">
        <v>225</v>
      </c>
      <c r="E147" s="231" t="s">
        <v>1</v>
      </c>
      <c r="F147" s="232" t="s">
        <v>634</v>
      </c>
      <c r="G147" s="230"/>
      <c r="H147" s="233">
        <v>7.5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225</v>
      </c>
      <c r="AU147" s="239" t="s">
        <v>89</v>
      </c>
      <c r="AV147" s="13" t="s">
        <v>89</v>
      </c>
      <c r="AW147" s="13" t="s">
        <v>34</v>
      </c>
      <c r="AX147" s="13" t="s">
        <v>80</v>
      </c>
      <c r="AY147" s="239" t="s">
        <v>142</v>
      </c>
    </row>
    <row r="148" spans="2:51" s="14" customFormat="1" ht="11.25">
      <c r="B148" s="240"/>
      <c r="C148" s="241"/>
      <c r="D148" s="213" t="s">
        <v>225</v>
      </c>
      <c r="E148" s="242" t="s">
        <v>1</v>
      </c>
      <c r="F148" s="243" t="s">
        <v>227</v>
      </c>
      <c r="G148" s="241"/>
      <c r="H148" s="244">
        <v>7.5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225</v>
      </c>
      <c r="AU148" s="250" t="s">
        <v>89</v>
      </c>
      <c r="AV148" s="14" t="s">
        <v>141</v>
      </c>
      <c r="AW148" s="14" t="s">
        <v>34</v>
      </c>
      <c r="AX148" s="14" t="s">
        <v>87</v>
      </c>
      <c r="AY148" s="250" t="s">
        <v>142</v>
      </c>
    </row>
    <row r="149" spans="1:65" s="2" customFormat="1" ht="21.75" customHeight="1">
      <c r="A149" s="34"/>
      <c r="B149" s="35"/>
      <c r="C149" s="200" t="s">
        <v>176</v>
      </c>
      <c r="D149" s="200" t="s">
        <v>143</v>
      </c>
      <c r="E149" s="201" t="s">
        <v>635</v>
      </c>
      <c r="F149" s="202" t="s">
        <v>636</v>
      </c>
      <c r="G149" s="203" t="s">
        <v>223</v>
      </c>
      <c r="H149" s="204">
        <v>3</v>
      </c>
      <c r="I149" s="205"/>
      <c r="J149" s="206">
        <f>ROUND(I149*H149,2)</f>
        <v>0</v>
      </c>
      <c r="K149" s="202" t="s">
        <v>147</v>
      </c>
      <c r="L149" s="39"/>
      <c r="M149" s="207" t="s">
        <v>1</v>
      </c>
      <c r="N149" s="208" t="s">
        <v>45</v>
      </c>
      <c r="O149" s="71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141</v>
      </c>
      <c r="AT149" s="211" t="s">
        <v>143</v>
      </c>
      <c r="AU149" s="211" t="s">
        <v>89</v>
      </c>
      <c r="AY149" s="17" t="s">
        <v>142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87</v>
      </c>
      <c r="BK149" s="212">
        <f>ROUND(I149*H149,2)</f>
        <v>0</v>
      </c>
      <c r="BL149" s="17" t="s">
        <v>141</v>
      </c>
      <c r="BM149" s="211" t="s">
        <v>816</v>
      </c>
    </row>
    <row r="150" spans="2:51" s="13" customFormat="1" ht="11.25">
      <c r="B150" s="229"/>
      <c r="C150" s="230"/>
      <c r="D150" s="213" t="s">
        <v>225</v>
      </c>
      <c r="E150" s="231" t="s">
        <v>1</v>
      </c>
      <c r="F150" s="232" t="s">
        <v>638</v>
      </c>
      <c r="G150" s="230"/>
      <c r="H150" s="233">
        <v>3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225</v>
      </c>
      <c r="AU150" s="239" t="s">
        <v>89</v>
      </c>
      <c r="AV150" s="13" t="s">
        <v>89</v>
      </c>
      <c r="AW150" s="13" t="s">
        <v>34</v>
      </c>
      <c r="AX150" s="13" t="s">
        <v>80</v>
      </c>
      <c r="AY150" s="239" t="s">
        <v>142</v>
      </c>
    </row>
    <row r="151" spans="2:51" s="14" customFormat="1" ht="11.25">
      <c r="B151" s="240"/>
      <c r="C151" s="241"/>
      <c r="D151" s="213" t="s">
        <v>225</v>
      </c>
      <c r="E151" s="242" t="s">
        <v>1</v>
      </c>
      <c r="F151" s="243" t="s">
        <v>227</v>
      </c>
      <c r="G151" s="241"/>
      <c r="H151" s="244">
        <v>3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225</v>
      </c>
      <c r="AU151" s="250" t="s">
        <v>89</v>
      </c>
      <c r="AV151" s="14" t="s">
        <v>141</v>
      </c>
      <c r="AW151" s="14" t="s">
        <v>34</v>
      </c>
      <c r="AX151" s="14" t="s">
        <v>87</v>
      </c>
      <c r="AY151" s="250" t="s">
        <v>142</v>
      </c>
    </row>
    <row r="152" spans="1:65" s="2" customFormat="1" ht="21.75" customHeight="1">
      <c r="A152" s="34"/>
      <c r="B152" s="35"/>
      <c r="C152" s="200" t="s">
        <v>181</v>
      </c>
      <c r="D152" s="200" t="s">
        <v>143</v>
      </c>
      <c r="E152" s="201" t="s">
        <v>817</v>
      </c>
      <c r="F152" s="202" t="s">
        <v>818</v>
      </c>
      <c r="G152" s="203" t="s">
        <v>254</v>
      </c>
      <c r="H152" s="204">
        <v>0.6</v>
      </c>
      <c r="I152" s="205"/>
      <c r="J152" s="206">
        <f>ROUND(I152*H152,2)</f>
        <v>0</v>
      </c>
      <c r="K152" s="202" t="s">
        <v>147</v>
      </c>
      <c r="L152" s="39"/>
      <c r="M152" s="207" t="s">
        <v>1</v>
      </c>
      <c r="N152" s="208" t="s">
        <v>45</v>
      </c>
      <c r="O152" s="71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1" t="s">
        <v>141</v>
      </c>
      <c r="AT152" s="211" t="s">
        <v>143</v>
      </c>
      <c r="AU152" s="211" t="s">
        <v>89</v>
      </c>
      <c r="AY152" s="17" t="s">
        <v>142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7" t="s">
        <v>87</v>
      </c>
      <c r="BK152" s="212">
        <f>ROUND(I152*H152,2)</f>
        <v>0</v>
      </c>
      <c r="BL152" s="17" t="s">
        <v>141</v>
      </c>
      <c r="BM152" s="211" t="s">
        <v>819</v>
      </c>
    </row>
    <row r="153" spans="1:65" s="2" customFormat="1" ht="21.75" customHeight="1">
      <c r="A153" s="34"/>
      <c r="B153" s="35"/>
      <c r="C153" s="200" t="s">
        <v>186</v>
      </c>
      <c r="D153" s="200" t="s">
        <v>143</v>
      </c>
      <c r="E153" s="201" t="s">
        <v>236</v>
      </c>
      <c r="F153" s="202" t="s">
        <v>237</v>
      </c>
      <c r="G153" s="203" t="s">
        <v>223</v>
      </c>
      <c r="H153" s="204">
        <v>16.5</v>
      </c>
      <c r="I153" s="205"/>
      <c r="J153" s="206">
        <f>ROUND(I153*H153,2)</f>
        <v>0</v>
      </c>
      <c r="K153" s="202" t="s">
        <v>147</v>
      </c>
      <c r="L153" s="39"/>
      <c r="M153" s="207" t="s">
        <v>1</v>
      </c>
      <c r="N153" s="208" t="s">
        <v>45</v>
      </c>
      <c r="O153" s="71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1" t="s">
        <v>141</v>
      </c>
      <c r="AT153" s="211" t="s">
        <v>143</v>
      </c>
      <c r="AU153" s="211" t="s">
        <v>89</v>
      </c>
      <c r="AY153" s="17" t="s">
        <v>142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87</v>
      </c>
      <c r="BK153" s="212">
        <f>ROUND(I153*H153,2)</f>
        <v>0</v>
      </c>
      <c r="BL153" s="17" t="s">
        <v>141</v>
      </c>
      <c r="BM153" s="211" t="s">
        <v>820</v>
      </c>
    </row>
    <row r="154" spans="2:51" s="13" customFormat="1" ht="11.25">
      <c r="B154" s="229"/>
      <c r="C154" s="230"/>
      <c r="D154" s="213" t="s">
        <v>225</v>
      </c>
      <c r="E154" s="231" t="s">
        <v>1</v>
      </c>
      <c r="F154" s="232" t="s">
        <v>640</v>
      </c>
      <c r="G154" s="230"/>
      <c r="H154" s="233">
        <v>7.5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225</v>
      </c>
      <c r="AU154" s="239" t="s">
        <v>89</v>
      </c>
      <c r="AV154" s="13" t="s">
        <v>89</v>
      </c>
      <c r="AW154" s="13" t="s">
        <v>34</v>
      </c>
      <c r="AX154" s="13" t="s">
        <v>80</v>
      </c>
      <c r="AY154" s="239" t="s">
        <v>142</v>
      </c>
    </row>
    <row r="155" spans="2:51" s="13" customFormat="1" ht="22.5">
      <c r="B155" s="229"/>
      <c r="C155" s="230"/>
      <c r="D155" s="213" t="s">
        <v>225</v>
      </c>
      <c r="E155" s="231" t="s">
        <v>1</v>
      </c>
      <c r="F155" s="232" t="s">
        <v>821</v>
      </c>
      <c r="G155" s="230"/>
      <c r="H155" s="233">
        <v>3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225</v>
      </c>
      <c r="AU155" s="239" t="s">
        <v>89</v>
      </c>
      <c r="AV155" s="13" t="s">
        <v>89</v>
      </c>
      <c r="AW155" s="13" t="s">
        <v>34</v>
      </c>
      <c r="AX155" s="13" t="s">
        <v>80</v>
      </c>
      <c r="AY155" s="239" t="s">
        <v>142</v>
      </c>
    </row>
    <row r="156" spans="2:51" s="13" customFormat="1" ht="11.25">
      <c r="B156" s="229"/>
      <c r="C156" s="230"/>
      <c r="D156" s="213" t="s">
        <v>225</v>
      </c>
      <c r="E156" s="231" t="s">
        <v>1</v>
      </c>
      <c r="F156" s="232" t="s">
        <v>642</v>
      </c>
      <c r="G156" s="230"/>
      <c r="H156" s="233">
        <v>3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225</v>
      </c>
      <c r="AU156" s="239" t="s">
        <v>89</v>
      </c>
      <c r="AV156" s="13" t="s">
        <v>89</v>
      </c>
      <c r="AW156" s="13" t="s">
        <v>34</v>
      </c>
      <c r="AX156" s="13" t="s">
        <v>80</v>
      </c>
      <c r="AY156" s="239" t="s">
        <v>142</v>
      </c>
    </row>
    <row r="157" spans="2:51" s="13" customFormat="1" ht="11.25">
      <c r="B157" s="229"/>
      <c r="C157" s="230"/>
      <c r="D157" s="213" t="s">
        <v>225</v>
      </c>
      <c r="E157" s="231" t="s">
        <v>1</v>
      </c>
      <c r="F157" s="232" t="s">
        <v>643</v>
      </c>
      <c r="G157" s="230"/>
      <c r="H157" s="233">
        <v>3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225</v>
      </c>
      <c r="AU157" s="239" t="s">
        <v>89</v>
      </c>
      <c r="AV157" s="13" t="s">
        <v>89</v>
      </c>
      <c r="AW157" s="13" t="s">
        <v>34</v>
      </c>
      <c r="AX157" s="13" t="s">
        <v>80</v>
      </c>
      <c r="AY157" s="239" t="s">
        <v>142</v>
      </c>
    </row>
    <row r="158" spans="2:51" s="14" customFormat="1" ht="11.25">
      <c r="B158" s="240"/>
      <c r="C158" s="241"/>
      <c r="D158" s="213" t="s">
        <v>225</v>
      </c>
      <c r="E158" s="242" t="s">
        <v>1</v>
      </c>
      <c r="F158" s="243" t="s">
        <v>227</v>
      </c>
      <c r="G158" s="241"/>
      <c r="H158" s="244">
        <v>16.5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225</v>
      </c>
      <c r="AU158" s="250" t="s">
        <v>89</v>
      </c>
      <c r="AV158" s="14" t="s">
        <v>141</v>
      </c>
      <c r="AW158" s="14" t="s">
        <v>34</v>
      </c>
      <c r="AX158" s="14" t="s">
        <v>87</v>
      </c>
      <c r="AY158" s="250" t="s">
        <v>142</v>
      </c>
    </row>
    <row r="159" spans="1:65" s="2" customFormat="1" ht="16.5" customHeight="1">
      <c r="A159" s="34"/>
      <c r="B159" s="35"/>
      <c r="C159" s="200" t="s">
        <v>191</v>
      </c>
      <c r="D159" s="200" t="s">
        <v>143</v>
      </c>
      <c r="E159" s="201" t="s">
        <v>241</v>
      </c>
      <c r="F159" s="202" t="s">
        <v>242</v>
      </c>
      <c r="G159" s="203" t="s">
        <v>223</v>
      </c>
      <c r="H159" s="204">
        <v>6</v>
      </c>
      <c r="I159" s="205"/>
      <c r="J159" s="206">
        <f>ROUND(I159*H159,2)</f>
        <v>0</v>
      </c>
      <c r="K159" s="202" t="s">
        <v>147</v>
      </c>
      <c r="L159" s="39"/>
      <c r="M159" s="207" t="s">
        <v>1</v>
      </c>
      <c r="N159" s="208" t="s">
        <v>45</v>
      </c>
      <c r="O159" s="71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141</v>
      </c>
      <c r="AT159" s="211" t="s">
        <v>143</v>
      </c>
      <c r="AU159" s="211" t="s">
        <v>89</v>
      </c>
      <c r="AY159" s="17" t="s">
        <v>142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87</v>
      </c>
      <c r="BK159" s="212">
        <f>ROUND(I159*H159,2)</f>
        <v>0</v>
      </c>
      <c r="BL159" s="17" t="s">
        <v>141</v>
      </c>
      <c r="BM159" s="211" t="s">
        <v>822</v>
      </c>
    </row>
    <row r="160" spans="2:51" s="13" customFormat="1" ht="11.25">
      <c r="B160" s="229"/>
      <c r="C160" s="230"/>
      <c r="D160" s="213" t="s">
        <v>225</v>
      </c>
      <c r="E160" s="231" t="s">
        <v>1</v>
      </c>
      <c r="F160" s="232" t="s">
        <v>823</v>
      </c>
      <c r="G160" s="230"/>
      <c r="H160" s="233">
        <v>3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225</v>
      </c>
      <c r="AU160" s="239" t="s">
        <v>89</v>
      </c>
      <c r="AV160" s="13" t="s">
        <v>89</v>
      </c>
      <c r="AW160" s="13" t="s">
        <v>34</v>
      </c>
      <c r="AX160" s="13" t="s">
        <v>80</v>
      </c>
      <c r="AY160" s="239" t="s">
        <v>142</v>
      </c>
    </row>
    <row r="161" spans="2:51" s="13" customFormat="1" ht="22.5">
      <c r="B161" s="229"/>
      <c r="C161" s="230"/>
      <c r="D161" s="213" t="s">
        <v>225</v>
      </c>
      <c r="E161" s="231" t="s">
        <v>1</v>
      </c>
      <c r="F161" s="232" t="s">
        <v>824</v>
      </c>
      <c r="G161" s="230"/>
      <c r="H161" s="233">
        <v>3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225</v>
      </c>
      <c r="AU161" s="239" t="s">
        <v>89</v>
      </c>
      <c r="AV161" s="13" t="s">
        <v>89</v>
      </c>
      <c r="AW161" s="13" t="s">
        <v>34</v>
      </c>
      <c r="AX161" s="13" t="s">
        <v>80</v>
      </c>
      <c r="AY161" s="239" t="s">
        <v>142</v>
      </c>
    </row>
    <row r="162" spans="2:51" s="14" customFormat="1" ht="11.25">
      <c r="B162" s="240"/>
      <c r="C162" s="241"/>
      <c r="D162" s="213" t="s">
        <v>225</v>
      </c>
      <c r="E162" s="242" t="s">
        <v>1</v>
      </c>
      <c r="F162" s="243" t="s">
        <v>227</v>
      </c>
      <c r="G162" s="241"/>
      <c r="H162" s="244">
        <v>6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225</v>
      </c>
      <c r="AU162" s="250" t="s">
        <v>89</v>
      </c>
      <c r="AV162" s="14" t="s">
        <v>141</v>
      </c>
      <c r="AW162" s="14" t="s">
        <v>34</v>
      </c>
      <c r="AX162" s="14" t="s">
        <v>87</v>
      </c>
      <c r="AY162" s="250" t="s">
        <v>142</v>
      </c>
    </row>
    <row r="163" spans="1:65" s="2" customFormat="1" ht="21.75" customHeight="1">
      <c r="A163" s="34"/>
      <c r="B163" s="35"/>
      <c r="C163" s="200" t="s">
        <v>199</v>
      </c>
      <c r="D163" s="200" t="s">
        <v>143</v>
      </c>
      <c r="E163" s="201" t="s">
        <v>245</v>
      </c>
      <c r="F163" s="202" t="s">
        <v>246</v>
      </c>
      <c r="G163" s="203" t="s">
        <v>223</v>
      </c>
      <c r="H163" s="204">
        <v>3</v>
      </c>
      <c r="I163" s="205"/>
      <c r="J163" s="206">
        <f>ROUND(I163*H163,2)</f>
        <v>0</v>
      </c>
      <c r="K163" s="202" t="s">
        <v>147</v>
      </c>
      <c r="L163" s="39"/>
      <c r="M163" s="207" t="s">
        <v>1</v>
      </c>
      <c r="N163" s="208" t="s">
        <v>45</v>
      </c>
      <c r="O163" s="71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1" t="s">
        <v>141</v>
      </c>
      <c r="AT163" s="211" t="s">
        <v>143</v>
      </c>
      <c r="AU163" s="211" t="s">
        <v>89</v>
      </c>
      <c r="AY163" s="17" t="s">
        <v>142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87</v>
      </c>
      <c r="BK163" s="212">
        <f>ROUND(I163*H163,2)</f>
        <v>0</v>
      </c>
      <c r="BL163" s="17" t="s">
        <v>141</v>
      </c>
      <c r="BM163" s="211" t="s">
        <v>825</v>
      </c>
    </row>
    <row r="164" spans="2:51" s="13" customFormat="1" ht="11.25">
      <c r="B164" s="229"/>
      <c r="C164" s="230"/>
      <c r="D164" s="213" t="s">
        <v>225</v>
      </c>
      <c r="E164" s="231" t="s">
        <v>1</v>
      </c>
      <c r="F164" s="232" t="s">
        <v>648</v>
      </c>
      <c r="G164" s="230"/>
      <c r="H164" s="233">
        <v>3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225</v>
      </c>
      <c r="AU164" s="239" t="s">
        <v>89</v>
      </c>
      <c r="AV164" s="13" t="s">
        <v>89</v>
      </c>
      <c r="AW164" s="13" t="s">
        <v>34</v>
      </c>
      <c r="AX164" s="13" t="s">
        <v>80</v>
      </c>
      <c r="AY164" s="239" t="s">
        <v>142</v>
      </c>
    </row>
    <row r="165" spans="2:51" s="14" customFormat="1" ht="11.25">
      <c r="B165" s="240"/>
      <c r="C165" s="241"/>
      <c r="D165" s="213" t="s">
        <v>225</v>
      </c>
      <c r="E165" s="242" t="s">
        <v>1</v>
      </c>
      <c r="F165" s="243" t="s">
        <v>227</v>
      </c>
      <c r="G165" s="241"/>
      <c r="H165" s="244">
        <v>3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225</v>
      </c>
      <c r="AU165" s="250" t="s">
        <v>89</v>
      </c>
      <c r="AV165" s="14" t="s">
        <v>141</v>
      </c>
      <c r="AW165" s="14" t="s">
        <v>34</v>
      </c>
      <c r="AX165" s="14" t="s">
        <v>87</v>
      </c>
      <c r="AY165" s="250" t="s">
        <v>142</v>
      </c>
    </row>
    <row r="166" spans="1:65" s="2" customFormat="1" ht="21.75" customHeight="1">
      <c r="A166" s="34"/>
      <c r="B166" s="35"/>
      <c r="C166" s="200" t="s">
        <v>204</v>
      </c>
      <c r="D166" s="200" t="s">
        <v>143</v>
      </c>
      <c r="E166" s="201" t="s">
        <v>252</v>
      </c>
      <c r="F166" s="202" t="s">
        <v>253</v>
      </c>
      <c r="G166" s="203" t="s">
        <v>254</v>
      </c>
      <c r="H166" s="204">
        <v>20</v>
      </c>
      <c r="I166" s="205"/>
      <c r="J166" s="206">
        <f>ROUND(I166*H166,2)</f>
        <v>0</v>
      </c>
      <c r="K166" s="202" t="s">
        <v>147</v>
      </c>
      <c r="L166" s="39"/>
      <c r="M166" s="207" t="s">
        <v>1</v>
      </c>
      <c r="N166" s="208" t="s">
        <v>45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141</v>
      </c>
      <c r="AT166" s="211" t="s">
        <v>143</v>
      </c>
      <c r="AU166" s="211" t="s">
        <v>89</v>
      </c>
      <c r="AY166" s="17" t="s">
        <v>142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87</v>
      </c>
      <c r="BK166" s="212">
        <f>ROUND(I166*H166,2)</f>
        <v>0</v>
      </c>
      <c r="BL166" s="17" t="s">
        <v>141</v>
      </c>
      <c r="BM166" s="211" t="s">
        <v>826</v>
      </c>
    </row>
    <row r="167" spans="2:51" s="13" customFormat="1" ht="11.25">
      <c r="B167" s="229"/>
      <c r="C167" s="230"/>
      <c r="D167" s="213" t="s">
        <v>225</v>
      </c>
      <c r="E167" s="231" t="s">
        <v>1</v>
      </c>
      <c r="F167" s="232" t="s">
        <v>650</v>
      </c>
      <c r="G167" s="230"/>
      <c r="H167" s="233">
        <v>20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225</v>
      </c>
      <c r="AU167" s="239" t="s">
        <v>89</v>
      </c>
      <c r="AV167" s="13" t="s">
        <v>89</v>
      </c>
      <c r="AW167" s="13" t="s">
        <v>34</v>
      </c>
      <c r="AX167" s="13" t="s">
        <v>80</v>
      </c>
      <c r="AY167" s="239" t="s">
        <v>142</v>
      </c>
    </row>
    <row r="168" spans="2:51" s="14" customFormat="1" ht="11.25">
      <c r="B168" s="240"/>
      <c r="C168" s="241"/>
      <c r="D168" s="213" t="s">
        <v>225</v>
      </c>
      <c r="E168" s="242" t="s">
        <v>1</v>
      </c>
      <c r="F168" s="243" t="s">
        <v>227</v>
      </c>
      <c r="G168" s="241"/>
      <c r="H168" s="244">
        <v>20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225</v>
      </c>
      <c r="AU168" s="250" t="s">
        <v>89</v>
      </c>
      <c r="AV168" s="14" t="s">
        <v>141</v>
      </c>
      <c r="AW168" s="14" t="s">
        <v>34</v>
      </c>
      <c r="AX168" s="14" t="s">
        <v>87</v>
      </c>
      <c r="AY168" s="250" t="s">
        <v>142</v>
      </c>
    </row>
    <row r="169" spans="1:65" s="2" customFormat="1" ht="21.75" customHeight="1">
      <c r="A169" s="34"/>
      <c r="B169" s="35"/>
      <c r="C169" s="200" t="s">
        <v>275</v>
      </c>
      <c r="D169" s="200" t="s">
        <v>143</v>
      </c>
      <c r="E169" s="201" t="s">
        <v>257</v>
      </c>
      <c r="F169" s="202" t="s">
        <v>258</v>
      </c>
      <c r="G169" s="203" t="s">
        <v>254</v>
      </c>
      <c r="H169" s="204">
        <v>20</v>
      </c>
      <c r="I169" s="205"/>
      <c r="J169" s="206">
        <f>ROUND(I169*H169,2)</f>
        <v>0</v>
      </c>
      <c r="K169" s="202" t="s">
        <v>147</v>
      </c>
      <c r="L169" s="39"/>
      <c r="M169" s="207" t="s">
        <v>1</v>
      </c>
      <c r="N169" s="208" t="s">
        <v>45</v>
      </c>
      <c r="O169" s="71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141</v>
      </c>
      <c r="AT169" s="211" t="s">
        <v>143</v>
      </c>
      <c r="AU169" s="211" t="s">
        <v>89</v>
      </c>
      <c r="AY169" s="17" t="s">
        <v>142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87</v>
      </c>
      <c r="BK169" s="212">
        <f>ROUND(I169*H169,2)</f>
        <v>0</v>
      </c>
      <c r="BL169" s="17" t="s">
        <v>141</v>
      </c>
      <c r="BM169" s="211" t="s">
        <v>827</v>
      </c>
    </row>
    <row r="170" spans="1:65" s="2" customFormat="1" ht="16.5" customHeight="1">
      <c r="A170" s="34"/>
      <c r="B170" s="35"/>
      <c r="C170" s="251" t="s">
        <v>8</v>
      </c>
      <c r="D170" s="251" t="s">
        <v>260</v>
      </c>
      <c r="E170" s="252" t="s">
        <v>261</v>
      </c>
      <c r="F170" s="253" t="s">
        <v>262</v>
      </c>
      <c r="G170" s="254" t="s">
        <v>263</v>
      </c>
      <c r="H170" s="255">
        <v>0.7</v>
      </c>
      <c r="I170" s="256"/>
      <c r="J170" s="257">
        <f>ROUND(I170*H170,2)</f>
        <v>0</v>
      </c>
      <c r="K170" s="253" t="s">
        <v>147</v>
      </c>
      <c r="L170" s="258"/>
      <c r="M170" s="259" t="s">
        <v>1</v>
      </c>
      <c r="N170" s="260" t="s">
        <v>45</v>
      </c>
      <c r="O170" s="71"/>
      <c r="P170" s="209">
        <f>O170*H170</f>
        <v>0</v>
      </c>
      <c r="Q170" s="209">
        <v>0.001</v>
      </c>
      <c r="R170" s="209">
        <f>Q170*H170</f>
        <v>0.0007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176</v>
      </c>
      <c r="AT170" s="211" t="s">
        <v>260</v>
      </c>
      <c r="AU170" s="211" t="s">
        <v>89</v>
      </c>
      <c r="AY170" s="17" t="s">
        <v>142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87</v>
      </c>
      <c r="BK170" s="212">
        <f>ROUND(I170*H170,2)</f>
        <v>0</v>
      </c>
      <c r="BL170" s="17" t="s">
        <v>141</v>
      </c>
      <c r="BM170" s="211" t="s">
        <v>828</v>
      </c>
    </row>
    <row r="171" spans="2:51" s="13" customFormat="1" ht="11.25">
      <c r="B171" s="229"/>
      <c r="C171" s="230"/>
      <c r="D171" s="213" t="s">
        <v>225</v>
      </c>
      <c r="E171" s="231" t="s">
        <v>1</v>
      </c>
      <c r="F171" s="232" t="s">
        <v>653</v>
      </c>
      <c r="G171" s="230"/>
      <c r="H171" s="233">
        <v>0.7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225</v>
      </c>
      <c r="AU171" s="239" t="s">
        <v>89</v>
      </c>
      <c r="AV171" s="13" t="s">
        <v>89</v>
      </c>
      <c r="AW171" s="13" t="s">
        <v>34</v>
      </c>
      <c r="AX171" s="13" t="s">
        <v>80</v>
      </c>
      <c r="AY171" s="239" t="s">
        <v>142</v>
      </c>
    </row>
    <row r="172" spans="2:51" s="14" customFormat="1" ht="11.25">
      <c r="B172" s="240"/>
      <c r="C172" s="241"/>
      <c r="D172" s="213" t="s">
        <v>225</v>
      </c>
      <c r="E172" s="242" t="s">
        <v>1</v>
      </c>
      <c r="F172" s="243" t="s">
        <v>227</v>
      </c>
      <c r="G172" s="241"/>
      <c r="H172" s="244">
        <v>0.7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225</v>
      </c>
      <c r="AU172" s="250" t="s">
        <v>89</v>
      </c>
      <c r="AV172" s="14" t="s">
        <v>141</v>
      </c>
      <c r="AW172" s="14" t="s">
        <v>34</v>
      </c>
      <c r="AX172" s="14" t="s">
        <v>87</v>
      </c>
      <c r="AY172" s="250" t="s">
        <v>142</v>
      </c>
    </row>
    <row r="173" spans="1:65" s="2" customFormat="1" ht="16.5" customHeight="1">
      <c r="A173" s="34"/>
      <c r="B173" s="35"/>
      <c r="C173" s="200" t="s">
        <v>286</v>
      </c>
      <c r="D173" s="200" t="s">
        <v>143</v>
      </c>
      <c r="E173" s="201" t="s">
        <v>266</v>
      </c>
      <c r="F173" s="202" t="s">
        <v>267</v>
      </c>
      <c r="G173" s="203" t="s">
        <v>254</v>
      </c>
      <c r="H173" s="204">
        <v>30.5</v>
      </c>
      <c r="I173" s="205"/>
      <c r="J173" s="206">
        <f>ROUND(I173*H173,2)</f>
        <v>0</v>
      </c>
      <c r="K173" s="202" t="s">
        <v>147</v>
      </c>
      <c r="L173" s="39"/>
      <c r="M173" s="207" t="s">
        <v>1</v>
      </c>
      <c r="N173" s="208" t="s">
        <v>45</v>
      </c>
      <c r="O173" s="71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1" t="s">
        <v>141</v>
      </c>
      <c r="AT173" s="211" t="s">
        <v>143</v>
      </c>
      <c r="AU173" s="211" t="s">
        <v>89</v>
      </c>
      <c r="AY173" s="17" t="s">
        <v>142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87</v>
      </c>
      <c r="BK173" s="212">
        <f>ROUND(I173*H173,2)</f>
        <v>0</v>
      </c>
      <c r="BL173" s="17" t="s">
        <v>141</v>
      </c>
      <c r="BM173" s="211" t="s">
        <v>829</v>
      </c>
    </row>
    <row r="174" spans="1:65" s="2" customFormat="1" ht="21.75" customHeight="1">
      <c r="A174" s="34"/>
      <c r="B174" s="35"/>
      <c r="C174" s="200" t="s">
        <v>293</v>
      </c>
      <c r="D174" s="200" t="s">
        <v>143</v>
      </c>
      <c r="E174" s="201" t="s">
        <v>269</v>
      </c>
      <c r="F174" s="202" t="s">
        <v>270</v>
      </c>
      <c r="G174" s="203" t="s">
        <v>254</v>
      </c>
      <c r="H174" s="204">
        <v>20</v>
      </c>
      <c r="I174" s="205"/>
      <c r="J174" s="206">
        <f>ROUND(I174*H174,2)</f>
        <v>0</v>
      </c>
      <c r="K174" s="202" t="s">
        <v>147</v>
      </c>
      <c r="L174" s="39"/>
      <c r="M174" s="207" t="s">
        <v>1</v>
      </c>
      <c r="N174" s="208" t="s">
        <v>45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141</v>
      </c>
      <c r="AT174" s="211" t="s">
        <v>143</v>
      </c>
      <c r="AU174" s="211" t="s">
        <v>89</v>
      </c>
      <c r="AY174" s="17" t="s">
        <v>142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87</v>
      </c>
      <c r="BK174" s="212">
        <f>ROUND(I174*H174,2)</f>
        <v>0</v>
      </c>
      <c r="BL174" s="17" t="s">
        <v>141</v>
      </c>
      <c r="BM174" s="211" t="s">
        <v>830</v>
      </c>
    </row>
    <row r="175" spans="1:65" s="2" customFormat="1" ht="16.5" customHeight="1">
      <c r="A175" s="34"/>
      <c r="B175" s="35"/>
      <c r="C175" s="200" t="s">
        <v>297</v>
      </c>
      <c r="D175" s="200" t="s">
        <v>143</v>
      </c>
      <c r="E175" s="201" t="s">
        <v>272</v>
      </c>
      <c r="F175" s="202" t="s">
        <v>273</v>
      </c>
      <c r="G175" s="203" t="s">
        <v>254</v>
      </c>
      <c r="H175" s="204">
        <v>20</v>
      </c>
      <c r="I175" s="205"/>
      <c r="J175" s="206">
        <f>ROUND(I175*H175,2)</f>
        <v>0</v>
      </c>
      <c r="K175" s="202" t="s">
        <v>147</v>
      </c>
      <c r="L175" s="39"/>
      <c r="M175" s="207" t="s">
        <v>1</v>
      </c>
      <c r="N175" s="208" t="s">
        <v>45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141</v>
      </c>
      <c r="AT175" s="211" t="s">
        <v>143</v>
      </c>
      <c r="AU175" s="211" t="s">
        <v>89</v>
      </c>
      <c r="AY175" s="17" t="s">
        <v>142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87</v>
      </c>
      <c r="BK175" s="212">
        <f>ROUND(I175*H175,2)</f>
        <v>0</v>
      </c>
      <c r="BL175" s="17" t="s">
        <v>141</v>
      </c>
      <c r="BM175" s="211" t="s">
        <v>831</v>
      </c>
    </row>
    <row r="176" spans="1:65" s="2" customFormat="1" ht="21.75" customHeight="1">
      <c r="A176" s="34"/>
      <c r="B176" s="35"/>
      <c r="C176" s="200" t="s">
        <v>302</v>
      </c>
      <c r="D176" s="200" t="s">
        <v>143</v>
      </c>
      <c r="E176" s="201" t="s">
        <v>276</v>
      </c>
      <c r="F176" s="202" t="s">
        <v>277</v>
      </c>
      <c r="G176" s="203" t="s">
        <v>254</v>
      </c>
      <c r="H176" s="204">
        <v>20</v>
      </c>
      <c r="I176" s="205"/>
      <c r="J176" s="206">
        <f>ROUND(I176*H176,2)</f>
        <v>0</v>
      </c>
      <c r="K176" s="202" t="s">
        <v>147</v>
      </c>
      <c r="L176" s="39"/>
      <c r="M176" s="207" t="s">
        <v>1</v>
      </c>
      <c r="N176" s="208" t="s">
        <v>45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141</v>
      </c>
      <c r="AT176" s="211" t="s">
        <v>143</v>
      </c>
      <c r="AU176" s="211" t="s">
        <v>89</v>
      </c>
      <c r="AY176" s="17" t="s">
        <v>142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87</v>
      </c>
      <c r="BK176" s="212">
        <f>ROUND(I176*H176,2)</f>
        <v>0</v>
      </c>
      <c r="BL176" s="17" t="s">
        <v>141</v>
      </c>
      <c r="BM176" s="211" t="s">
        <v>832</v>
      </c>
    </row>
    <row r="177" spans="2:63" s="11" customFormat="1" ht="22.9" customHeight="1">
      <c r="B177" s="186"/>
      <c r="C177" s="187"/>
      <c r="D177" s="188" t="s">
        <v>79</v>
      </c>
      <c r="E177" s="227" t="s">
        <v>162</v>
      </c>
      <c r="F177" s="227" t="s">
        <v>285</v>
      </c>
      <c r="G177" s="187"/>
      <c r="H177" s="187"/>
      <c r="I177" s="190"/>
      <c r="J177" s="228">
        <f>BK177</f>
        <v>0</v>
      </c>
      <c r="K177" s="187"/>
      <c r="L177" s="192"/>
      <c r="M177" s="193"/>
      <c r="N177" s="194"/>
      <c r="O177" s="194"/>
      <c r="P177" s="195">
        <f>SUM(P178:P203)</f>
        <v>0</v>
      </c>
      <c r="Q177" s="194"/>
      <c r="R177" s="195">
        <f>SUM(R178:R203)</f>
        <v>9.341064</v>
      </c>
      <c r="S177" s="194"/>
      <c r="T177" s="196">
        <f>SUM(T178:T203)</f>
        <v>0</v>
      </c>
      <c r="AR177" s="197" t="s">
        <v>87</v>
      </c>
      <c r="AT177" s="198" t="s">
        <v>79</v>
      </c>
      <c r="AU177" s="198" t="s">
        <v>87</v>
      </c>
      <c r="AY177" s="197" t="s">
        <v>142</v>
      </c>
      <c r="BK177" s="199">
        <f>SUM(BK178:BK203)</f>
        <v>0</v>
      </c>
    </row>
    <row r="178" spans="1:65" s="2" customFormat="1" ht="16.5" customHeight="1">
      <c r="A178" s="34"/>
      <c r="B178" s="35"/>
      <c r="C178" s="200" t="s">
        <v>307</v>
      </c>
      <c r="D178" s="200" t="s">
        <v>143</v>
      </c>
      <c r="E178" s="201" t="s">
        <v>287</v>
      </c>
      <c r="F178" s="202" t="s">
        <v>288</v>
      </c>
      <c r="G178" s="203" t="s">
        <v>254</v>
      </c>
      <c r="H178" s="204">
        <v>30.5</v>
      </c>
      <c r="I178" s="205"/>
      <c r="J178" s="206">
        <f>ROUND(I178*H178,2)</f>
        <v>0</v>
      </c>
      <c r="K178" s="202" t="s">
        <v>147</v>
      </c>
      <c r="L178" s="39"/>
      <c r="M178" s="207" t="s">
        <v>1</v>
      </c>
      <c r="N178" s="208" t="s">
        <v>45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141</v>
      </c>
      <c r="AT178" s="211" t="s">
        <v>143</v>
      </c>
      <c r="AU178" s="211" t="s">
        <v>89</v>
      </c>
      <c r="AY178" s="17" t="s">
        <v>142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87</v>
      </c>
      <c r="BK178" s="212">
        <f>ROUND(I178*H178,2)</f>
        <v>0</v>
      </c>
      <c r="BL178" s="17" t="s">
        <v>141</v>
      </c>
      <c r="BM178" s="211" t="s">
        <v>833</v>
      </c>
    </row>
    <row r="179" spans="2:51" s="13" customFormat="1" ht="11.25">
      <c r="B179" s="229"/>
      <c r="C179" s="230"/>
      <c r="D179" s="213" t="s">
        <v>225</v>
      </c>
      <c r="E179" s="231" t="s">
        <v>1</v>
      </c>
      <c r="F179" s="232" t="s">
        <v>659</v>
      </c>
      <c r="G179" s="230"/>
      <c r="H179" s="233">
        <v>23.5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225</v>
      </c>
      <c r="AU179" s="239" t="s">
        <v>89</v>
      </c>
      <c r="AV179" s="13" t="s">
        <v>89</v>
      </c>
      <c r="AW179" s="13" t="s">
        <v>34</v>
      </c>
      <c r="AX179" s="13" t="s">
        <v>80</v>
      </c>
      <c r="AY179" s="239" t="s">
        <v>142</v>
      </c>
    </row>
    <row r="180" spans="2:51" s="13" customFormat="1" ht="11.25">
      <c r="B180" s="229"/>
      <c r="C180" s="230"/>
      <c r="D180" s="213" t="s">
        <v>225</v>
      </c>
      <c r="E180" s="231" t="s">
        <v>1</v>
      </c>
      <c r="F180" s="232" t="s">
        <v>291</v>
      </c>
      <c r="G180" s="230"/>
      <c r="H180" s="233">
        <v>4.5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225</v>
      </c>
      <c r="AU180" s="239" t="s">
        <v>89</v>
      </c>
      <c r="AV180" s="13" t="s">
        <v>89</v>
      </c>
      <c r="AW180" s="13" t="s">
        <v>34</v>
      </c>
      <c r="AX180" s="13" t="s">
        <v>80</v>
      </c>
      <c r="AY180" s="239" t="s">
        <v>142</v>
      </c>
    </row>
    <row r="181" spans="2:51" s="13" customFormat="1" ht="11.25">
      <c r="B181" s="229"/>
      <c r="C181" s="230"/>
      <c r="D181" s="213" t="s">
        <v>225</v>
      </c>
      <c r="E181" s="231" t="s">
        <v>1</v>
      </c>
      <c r="F181" s="232" t="s">
        <v>660</v>
      </c>
      <c r="G181" s="230"/>
      <c r="H181" s="233">
        <v>2.5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225</v>
      </c>
      <c r="AU181" s="239" t="s">
        <v>89</v>
      </c>
      <c r="AV181" s="13" t="s">
        <v>89</v>
      </c>
      <c r="AW181" s="13" t="s">
        <v>34</v>
      </c>
      <c r="AX181" s="13" t="s">
        <v>80</v>
      </c>
      <c r="AY181" s="239" t="s">
        <v>142</v>
      </c>
    </row>
    <row r="182" spans="2:51" s="14" customFormat="1" ht="11.25">
      <c r="B182" s="240"/>
      <c r="C182" s="241"/>
      <c r="D182" s="213" t="s">
        <v>225</v>
      </c>
      <c r="E182" s="242" t="s">
        <v>1</v>
      </c>
      <c r="F182" s="243" t="s">
        <v>227</v>
      </c>
      <c r="G182" s="241"/>
      <c r="H182" s="244">
        <v>30.5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225</v>
      </c>
      <c r="AU182" s="250" t="s">
        <v>89</v>
      </c>
      <c r="AV182" s="14" t="s">
        <v>141</v>
      </c>
      <c r="AW182" s="14" t="s">
        <v>34</v>
      </c>
      <c r="AX182" s="14" t="s">
        <v>87</v>
      </c>
      <c r="AY182" s="250" t="s">
        <v>142</v>
      </c>
    </row>
    <row r="183" spans="1:65" s="2" customFormat="1" ht="21.75" customHeight="1">
      <c r="A183" s="34"/>
      <c r="B183" s="35"/>
      <c r="C183" s="200" t="s">
        <v>7</v>
      </c>
      <c r="D183" s="200" t="s">
        <v>143</v>
      </c>
      <c r="E183" s="201" t="s">
        <v>481</v>
      </c>
      <c r="F183" s="202" t="s">
        <v>482</v>
      </c>
      <c r="G183" s="203" t="s">
        <v>254</v>
      </c>
      <c r="H183" s="204">
        <v>5.4</v>
      </c>
      <c r="I183" s="205"/>
      <c r="J183" s="206">
        <f>ROUND(I183*H183,2)</f>
        <v>0</v>
      </c>
      <c r="K183" s="202" t="s">
        <v>147</v>
      </c>
      <c r="L183" s="39"/>
      <c r="M183" s="207" t="s">
        <v>1</v>
      </c>
      <c r="N183" s="208" t="s">
        <v>45</v>
      </c>
      <c r="O183" s="71"/>
      <c r="P183" s="209">
        <f>O183*H183</f>
        <v>0</v>
      </c>
      <c r="Q183" s="209">
        <v>0.26376</v>
      </c>
      <c r="R183" s="209">
        <f>Q183*H183</f>
        <v>1.424304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141</v>
      </c>
      <c r="AT183" s="211" t="s">
        <v>143</v>
      </c>
      <c r="AU183" s="211" t="s">
        <v>89</v>
      </c>
      <c r="AY183" s="17" t="s">
        <v>142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87</v>
      </c>
      <c r="BK183" s="212">
        <f>ROUND(I183*H183,2)</f>
        <v>0</v>
      </c>
      <c r="BL183" s="17" t="s">
        <v>141</v>
      </c>
      <c r="BM183" s="211" t="s">
        <v>834</v>
      </c>
    </row>
    <row r="184" spans="2:51" s="13" customFormat="1" ht="11.25">
      <c r="B184" s="229"/>
      <c r="C184" s="230"/>
      <c r="D184" s="213" t="s">
        <v>225</v>
      </c>
      <c r="E184" s="231" t="s">
        <v>1</v>
      </c>
      <c r="F184" s="232" t="s">
        <v>662</v>
      </c>
      <c r="G184" s="230"/>
      <c r="H184" s="233">
        <v>5.4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225</v>
      </c>
      <c r="AU184" s="239" t="s">
        <v>89</v>
      </c>
      <c r="AV184" s="13" t="s">
        <v>89</v>
      </c>
      <c r="AW184" s="13" t="s">
        <v>34</v>
      </c>
      <c r="AX184" s="13" t="s">
        <v>80</v>
      </c>
      <c r="AY184" s="239" t="s">
        <v>142</v>
      </c>
    </row>
    <row r="185" spans="2:51" s="14" customFormat="1" ht="11.25">
      <c r="B185" s="240"/>
      <c r="C185" s="241"/>
      <c r="D185" s="213" t="s">
        <v>225</v>
      </c>
      <c r="E185" s="242" t="s">
        <v>1</v>
      </c>
      <c r="F185" s="243" t="s">
        <v>227</v>
      </c>
      <c r="G185" s="241"/>
      <c r="H185" s="244">
        <v>5.4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225</v>
      </c>
      <c r="AU185" s="250" t="s">
        <v>89</v>
      </c>
      <c r="AV185" s="14" t="s">
        <v>141</v>
      </c>
      <c r="AW185" s="14" t="s">
        <v>34</v>
      </c>
      <c r="AX185" s="14" t="s">
        <v>87</v>
      </c>
      <c r="AY185" s="250" t="s">
        <v>142</v>
      </c>
    </row>
    <row r="186" spans="1:65" s="2" customFormat="1" ht="21.75" customHeight="1">
      <c r="A186" s="34"/>
      <c r="B186" s="35"/>
      <c r="C186" s="200" t="s">
        <v>317</v>
      </c>
      <c r="D186" s="200" t="s">
        <v>143</v>
      </c>
      <c r="E186" s="201" t="s">
        <v>485</v>
      </c>
      <c r="F186" s="202" t="s">
        <v>486</v>
      </c>
      <c r="G186" s="203" t="s">
        <v>254</v>
      </c>
      <c r="H186" s="204">
        <v>9.5</v>
      </c>
      <c r="I186" s="205"/>
      <c r="J186" s="206">
        <f>ROUND(I186*H186,2)</f>
        <v>0</v>
      </c>
      <c r="K186" s="202" t="s">
        <v>147</v>
      </c>
      <c r="L186" s="39"/>
      <c r="M186" s="207" t="s">
        <v>1</v>
      </c>
      <c r="N186" s="208" t="s">
        <v>45</v>
      </c>
      <c r="O186" s="71"/>
      <c r="P186" s="209">
        <f>O186*H186</f>
        <v>0</v>
      </c>
      <c r="Q186" s="209">
        <v>0.12966</v>
      </c>
      <c r="R186" s="209">
        <f>Q186*H186</f>
        <v>1.23177</v>
      </c>
      <c r="S186" s="209">
        <v>0</v>
      </c>
      <c r="T186" s="21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1" t="s">
        <v>141</v>
      </c>
      <c r="AT186" s="211" t="s">
        <v>143</v>
      </c>
      <c r="AU186" s="211" t="s">
        <v>89</v>
      </c>
      <c r="AY186" s="17" t="s">
        <v>142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7" t="s">
        <v>87</v>
      </c>
      <c r="BK186" s="212">
        <f>ROUND(I186*H186,2)</f>
        <v>0</v>
      </c>
      <c r="BL186" s="17" t="s">
        <v>141</v>
      </c>
      <c r="BM186" s="211" t="s">
        <v>835</v>
      </c>
    </row>
    <row r="187" spans="2:51" s="13" customFormat="1" ht="22.5">
      <c r="B187" s="229"/>
      <c r="C187" s="230"/>
      <c r="D187" s="213" t="s">
        <v>225</v>
      </c>
      <c r="E187" s="231" t="s">
        <v>1</v>
      </c>
      <c r="F187" s="232" t="s">
        <v>664</v>
      </c>
      <c r="G187" s="230"/>
      <c r="H187" s="233">
        <v>9.5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225</v>
      </c>
      <c r="AU187" s="239" t="s">
        <v>89</v>
      </c>
      <c r="AV187" s="13" t="s">
        <v>89</v>
      </c>
      <c r="AW187" s="13" t="s">
        <v>34</v>
      </c>
      <c r="AX187" s="13" t="s">
        <v>80</v>
      </c>
      <c r="AY187" s="239" t="s">
        <v>142</v>
      </c>
    </row>
    <row r="188" spans="2:51" s="14" customFormat="1" ht="11.25">
      <c r="B188" s="240"/>
      <c r="C188" s="241"/>
      <c r="D188" s="213" t="s">
        <v>225</v>
      </c>
      <c r="E188" s="242" t="s">
        <v>1</v>
      </c>
      <c r="F188" s="243" t="s">
        <v>227</v>
      </c>
      <c r="G188" s="241"/>
      <c r="H188" s="244">
        <v>9.5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225</v>
      </c>
      <c r="AU188" s="250" t="s">
        <v>89</v>
      </c>
      <c r="AV188" s="14" t="s">
        <v>141</v>
      </c>
      <c r="AW188" s="14" t="s">
        <v>34</v>
      </c>
      <c r="AX188" s="14" t="s">
        <v>87</v>
      </c>
      <c r="AY188" s="250" t="s">
        <v>142</v>
      </c>
    </row>
    <row r="189" spans="1:65" s="2" customFormat="1" ht="21.75" customHeight="1">
      <c r="A189" s="34"/>
      <c r="B189" s="35"/>
      <c r="C189" s="200" t="s">
        <v>322</v>
      </c>
      <c r="D189" s="200" t="s">
        <v>143</v>
      </c>
      <c r="E189" s="201" t="s">
        <v>489</v>
      </c>
      <c r="F189" s="202" t="s">
        <v>490</v>
      </c>
      <c r="G189" s="203" t="s">
        <v>254</v>
      </c>
      <c r="H189" s="204">
        <v>9.5</v>
      </c>
      <c r="I189" s="205"/>
      <c r="J189" s="206">
        <f>ROUND(I189*H189,2)</f>
        <v>0</v>
      </c>
      <c r="K189" s="202" t="s">
        <v>147</v>
      </c>
      <c r="L189" s="39"/>
      <c r="M189" s="207" t="s">
        <v>1</v>
      </c>
      <c r="N189" s="208" t="s">
        <v>45</v>
      </c>
      <c r="O189" s="71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141</v>
      </c>
      <c r="AT189" s="211" t="s">
        <v>143</v>
      </c>
      <c r="AU189" s="211" t="s">
        <v>89</v>
      </c>
      <c r="AY189" s="17" t="s">
        <v>142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87</v>
      </c>
      <c r="BK189" s="212">
        <f>ROUND(I189*H189,2)</f>
        <v>0</v>
      </c>
      <c r="BL189" s="17" t="s">
        <v>141</v>
      </c>
      <c r="BM189" s="211" t="s">
        <v>836</v>
      </c>
    </row>
    <row r="190" spans="1:65" s="2" customFormat="1" ht="21.75" customHeight="1">
      <c r="A190" s="34"/>
      <c r="B190" s="35"/>
      <c r="C190" s="200" t="s">
        <v>327</v>
      </c>
      <c r="D190" s="200" t="s">
        <v>143</v>
      </c>
      <c r="E190" s="201" t="s">
        <v>294</v>
      </c>
      <c r="F190" s="202" t="s">
        <v>295</v>
      </c>
      <c r="G190" s="203" t="s">
        <v>254</v>
      </c>
      <c r="H190" s="204">
        <v>30.5</v>
      </c>
      <c r="I190" s="205"/>
      <c r="J190" s="206">
        <f>ROUND(I190*H190,2)</f>
        <v>0</v>
      </c>
      <c r="K190" s="202" t="s">
        <v>147</v>
      </c>
      <c r="L190" s="39"/>
      <c r="M190" s="207" t="s">
        <v>1</v>
      </c>
      <c r="N190" s="208" t="s">
        <v>45</v>
      </c>
      <c r="O190" s="71"/>
      <c r="P190" s="209">
        <f>O190*H190</f>
        <v>0</v>
      </c>
      <c r="Q190" s="209">
        <v>0.08425</v>
      </c>
      <c r="R190" s="209">
        <f>Q190*H190</f>
        <v>2.5696250000000003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141</v>
      </c>
      <c r="AT190" s="211" t="s">
        <v>143</v>
      </c>
      <c r="AU190" s="211" t="s">
        <v>89</v>
      </c>
      <c r="AY190" s="17" t="s">
        <v>142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87</v>
      </c>
      <c r="BK190" s="212">
        <f>ROUND(I190*H190,2)</f>
        <v>0</v>
      </c>
      <c r="BL190" s="17" t="s">
        <v>141</v>
      </c>
      <c r="BM190" s="211" t="s">
        <v>837</v>
      </c>
    </row>
    <row r="191" spans="2:51" s="13" customFormat="1" ht="11.25">
      <c r="B191" s="229"/>
      <c r="C191" s="230"/>
      <c r="D191" s="213" t="s">
        <v>225</v>
      </c>
      <c r="E191" s="231" t="s">
        <v>1</v>
      </c>
      <c r="F191" s="232" t="s">
        <v>659</v>
      </c>
      <c r="G191" s="230"/>
      <c r="H191" s="233">
        <v>23.5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225</v>
      </c>
      <c r="AU191" s="239" t="s">
        <v>89</v>
      </c>
      <c r="AV191" s="13" t="s">
        <v>89</v>
      </c>
      <c r="AW191" s="13" t="s">
        <v>34</v>
      </c>
      <c r="AX191" s="13" t="s">
        <v>80</v>
      </c>
      <c r="AY191" s="239" t="s">
        <v>142</v>
      </c>
    </row>
    <row r="192" spans="2:51" s="13" customFormat="1" ht="11.25">
      <c r="B192" s="229"/>
      <c r="C192" s="230"/>
      <c r="D192" s="213" t="s">
        <v>225</v>
      </c>
      <c r="E192" s="231" t="s">
        <v>1</v>
      </c>
      <c r="F192" s="232" t="s">
        <v>291</v>
      </c>
      <c r="G192" s="230"/>
      <c r="H192" s="233">
        <v>4.5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225</v>
      </c>
      <c r="AU192" s="239" t="s">
        <v>89</v>
      </c>
      <c r="AV192" s="13" t="s">
        <v>89</v>
      </c>
      <c r="AW192" s="13" t="s">
        <v>34</v>
      </c>
      <c r="AX192" s="13" t="s">
        <v>80</v>
      </c>
      <c r="AY192" s="239" t="s">
        <v>142</v>
      </c>
    </row>
    <row r="193" spans="2:51" s="13" customFormat="1" ht="11.25">
      <c r="B193" s="229"/>
      <c r="C193" s="230"/>
      <c r="D193" s="213" t="s">
        <v>225</v>
      </c>
      <c r="E193" s="231" t="s">
        <v>1</v>
      </c>
      <c r="F193" s="232" t="s">
        <v>660</v>
      </c>
      <c r="G193" s="230"/>
      <c r="H193" s="233">
        <v>2.5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225</v>
      </c>
      <c r="AU193" s="239" t="s">
        <v>89</v>
      </c>
      <c r="AV193" s="13" t="s">
        <v>89</v>
      </c>
      <c r="AW193" s="13" t="s">
        <v>34</v>
      </c>
      <c r="AX193" s="13" t="s">
        <v>80</v>
      </c>
      <c r="AY193" s="239" t="s">
        <v>142</v>
      </c>
    </row>
    <row r="194" spans="2:51" s="14" customFormat="1" ht="11.25">
      <c r="B194" s="240"/>
      <c r="C194" s="241"/>
      <c r="D194" s="213" t="s">
        <v>225</v>
      </c>
      <c r="E194" s="242" t="s">
        <v>1</v>
      </c>
      <c r="F194" s="243" t="s">
        <v>227</v>
      </c>
      <c r="G194" s="241"/>
      <c r="H194" s="244">
        <v>30.5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225</v>
      </c>
      <c r="AU194" s="250" t="s">
        <v>89</v>
      </c>
      <c r="AV194" s="14" t="s">
        <v>141</v>
      </c>
      <c r="AW194" s="14" t="s">
        <v>34</v>
      </c>
      <c r="AX194" s="14" t="s">
        <v>87</v>
      </c>
      <c r="AY194" s="250" t="s">
        <v>142</v>
      </c>
    </row>
    <row r="195" spans="1:65" s="2" customFormat="1" ht="16.5" customHeight="1">
      <c r="A195" s="34"/>
      <c r="B195" s="35"/>
      <c r="C195" s="251" t="s">
        <v>331</v>
      </c>
      <c r="D195" s="251" t="s">
        <v>260</v>
      </c>
      <c r="E195" s="252" t="s">
        <v>298</v>
      </c>
      <c r="F195" s="253" t="s">
        <v>299</v>
      </c>
      <c r="G195" s="254" t="s">
        <v>254</v>
      </c>
      <c r="H195" s="255">
        <v>24.205</v>
      </c>
      <c r="I195" s="256"/>
      <c r="J195" s="257">
        <f>ROUND(I195*H195,2)</f>
        <v>0</v>
      </c>
      <c r="K195" s="253" t="s">
        <v>147</v>
      </c>
      <c r="L195" s="258"/>
      <c r="M195" s="259" t="s">
        <v>1</v>
      </c>
      <c r="N195" s="260" t="s">
        <v>45</v>
      </c>
      <c r="O195" s="71"/>
      <c r="P195" s="209">
        <f>O195*H195</f>
        <v>0</v>
      </c>
      <c r="Q195" s="209">
        <v>0.131</v>
      </c>
      <c r="R195" s="209">
        <f>Q195*H195</f>
        <v>3.170855</v>
      </c>
      <c r="S195" s="209">
        <v>0</v>
      </c>
      <c r="T195" s="21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1" t="s">
        <v>176</v>
      </c>
      <c r="AT195" s="211" t="s">
        <v>260</v>
      </c>
      <c r="AU195" s="211" t="s">
        <v>89</v>
      </c>
      <c r="AY195" s="17" t="s">
        <v>142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87</v>
      </c>
      <c r="BK195" s="212">
        <f>ROUND(I195*H195,2)</f>
        <v>0</v>
      </c>
      <c r="BL195" s="17" t="s">
        <v>141</v>
      </c>
      <c r="BM195" s="211" t="s">
        <v>838</v>
      </c>
    </row>
    <row r="196" spans="2:51" s="13" customFormat="1" ht="11.25">
      <c r="B196" s="229"/>
      <c r="C196" s="230"/>
      <c r="D196" s="213" t="s">
        <v>225</v>
      </c>
      <c r="E196" s="231" t="s">
        <v>1</v>
      </c>
      <c r="F196" s="232" t="s">
        <v>668</v>
      </c>
      <c r="G196" s="230"/>
      <c r="H196" s="233">
        <v>24.205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225</v>
      </c>
      <c r="AU196" s="239" t="s">
        <v>89</v>
      </c>
      <c r="AV196" s="13" t="s">
        <v>89</v>
      </c>
      <c r="AW196" s="13" t="s">
        <v>34</v>
      </c>
      <c r="AX196" s="13" t="s">
        <v>80</v>
      </c>
      <c r="AY196" s="239" t="s">
        <v>142</v>
      </c>
    </row>
    <row r="197" spans="2:51" s="14" customFormat="1" ht="11.25">
      <c r="B197" s="240"/>
      <c r="C197" s="241"/>
      <c r="D197" s="213" t="s">
        <v>225</v>
      </c>
      <c r="E197" s="242" t="s">
        <v>1</v>
      </c>
      <c r="F197" s="243" t="s">
        <v>227</v>
      </c>
      <c r="G197" s="241"/>
      <c r="H197" s="244">
        <v>24.205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225</v>
      </c>
      <c r="AU197" s="250" t="s">
        <v>89</v>
      </c>
      <c r="AV197" s="14" t="s">
        <v>141</v>
      </c>
      <c r="AW197" s="14" t="s">
        <v>34</v>
      </c>
      <c r="AX197" s="14" t="s">
        <v>87</v>
      </c>
      <c r="AY197" s="250" t="s">
        <v>142</v>
      </c>
    </row>
    <row r="198" spans="1:65" s="2" customFormat="1" ht="21.75" customHeight="1">
      <c r="A198" s="34"/>
      <c r="B198" s="35"/>
      <c r="C198" s="251" t="s">
        <v>337</v>
      </c>
      <c r="D198" s="251" t="s">
        <v>260</v>
      </c>
      <c r="E198" s="252" t="s">
        <v>303</v>
      </c>
      <c r="F198" s="253" t="s">
        <v>304</v>
      </c>
      <c r="G198" s="254" t="s">
        <v>254</v>
      </c>
      <c r="H198" s="255">
        <v>2.575</v>
      </c>
      <c r="I198" s="256"/>
      <c r="J198" s="257">
        <f>ROUND(I198*H198,2)</f>
        <v>0</v>
      </c>
      <c r="K198" s="253" t="s">
        <v>147</v>
      </c>
      <c r="L198" s="258"/>
      <c r="M198" s="259" t="s">
        <v>1</v>
      </c>
      <c r="N198" s="260" t="s">
        <v>45</v>
      </c>
      <c r="O198" s="71"/>
      <c r="P198" s="209">
        <f>O198*H198</f>
        <v>0</v>
      </c>
      <c r="Q198" s="209">
        <v>0.131</v>
      </c>
      <c r="R198" s="209">
        <f>Q198*H198</f>
        <v>0.33732500000000004</v>
      </c>
      <c r="S198" s="209">
        <v>0</v>
      </c>
      <c r="T198" s="21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1" t="s">
        <v>176</v>
      </c>
      <c r="AT198" s="211" t="s">
        <v>260</v>
      </c>
      <c r="AU198" s="211" t="s">
        <v>89</v>
      </c>
      <c r="AY198" s="17" t="s">
        <v>142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7" t="s">
        <v>87</v>
      </c>
      <c r="BK198" s="212">
        <f>ROUND(I198*H198,2)</f>
        <v>0</v>
      </c>
      <c r="BL198" s="17" t="s">
        <v>141</v>
      </c>
      <c r="BM198" s="211" t="s">
        <v>839</v>
      </c>
    </row>
    <row r="199" spans="2:51" s="13" customFormat="1" ht="11.25">
      <c r="B199" s="229"/>
      <c r="C199" s="230"/>
      <c r="D199" s="213" t="s">
        <v>225</v>
      </c>
      <c r="E199" s="231" t="s">
        <v>1</v>
      </c>
      <c r="F199" s="232" t="s">
        <v>670</v>
      </c>
      <c r="G199" s="230"/>
      <c r="H199" s="233">
        <v>2.575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225</v>
      </c>
      <c r="AU199" s="239" t="s">
        <v>89</v>
      </c>
      <c r="AV199" s="13" t="s">
        <v>89</v>
      </c>
      <c r="AW199" s="13" t="s">
        <v>34</v>
      </c>
      <c r="AX199" s="13" t="s">
        <v>80</v>
      </c>
      <c r="AY199" s="239" t="s">
        <v>142</v>
      </c>
    </row>
    <row r="200" spans="2:51" s="14" customFormat="1" ht="11.25">
      <c r="B200" s="240"/>
      <c r="C200" s="241"/>
      <c r="D200" s="213" t="s">
        <v>225</v>
      </c>
      <c r="E200" s="242" t="s">
        <v>1</v>
      </c>
      <c r="F200" s="243" t="s">
        <v>227</v>
      </c>
      <c r="G200" s="241"/>
      <c r="H200" s="244">
        <v>2.575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225</v>
      </c>
      <c r="AU200" s="250" t="s">
        <v>89</v>
      </c>
      <c r="AV200" s="14" t="s">
        <v>141</v>
      </c>
      <c r="AW200" s="14" t="s">
        <v>34</v>
      </c>
      <c r="AX200" s="14" t="s">
        <v>87</v>
      </c>
      <c r="AY200" s="250" t="s">
        <v>142</v>
      </c>
    </row>
    <row r="201" spans="1:65" s="2" customFormat="1" ht="16.5" customHeight="1">
      <c r="A201" s="34"/>
      <c r="B201" s="35"/>
      <c r="C201" s="251" t="s">
        <v>342</v>
      </c>
      <c r="D201" s="251" t="s">
        <v>260</v>
      </c>
      <c r="E201" s="252" t="s">
        <v>308</v>
      </c>
      <c r="F201" s="253" t="s">
        <v>309</v>
      </c>
      <c r="G201" s="254" t="s">
        <v>254</v>
      </c>
      <c r="H201" s="255">
        <v>4.635</v>
      </c>
      <c r="I201" s="256"/>
      <c r="J201" s="257">
        <f>ROUND(I201*H201,2)</f>
        <v>0</v>
      </c>
      <c r="K201" s="253" t="s">
        <v>147</v>
      </c>
      <c r="L201" s="258"/>
      <c r="M201" s="259" t="s">
        <v>1</v>
      </c>
      <c r="N201" s="260" t="s">
        <v>45</v>
      </c>
      <c r="O201" s="71"/>
      <c r="P201" s="209">
        <f>O201*H201</f>
        <v>0</v>
      </c>
      <c r="Q201" s="209">
        <v>0.131</v>
      </c>
      <c r="R201" s="209">
        <f>Q201*H201</f>
        <v>0.607185</v>
      </c>
      <c r="S201" s="209">
        <v>0</v>
      </c>
      <c r="T201" s="21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1" t="s">
        <v>176</v>
      </c>
      <c r="AT201" s="211" t="s">
        <v>260</v>
      </c>
      <c r="AU201" s="211" t="s">
        <v>89</v>
      </c>
      <c r="AY201" s="17" t="s">
        <v>142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87</v>
      </c>
      <c r="BK201" s="212">
        <f>ROUND(I201*H201,2)</f>
        <v>0</v>
      </c>
      <c r="BL201" s="17" t="s">
        <v>141</v>
      </c>
      <c r="BM201" s="211" t="s">
        <v>840</v>
      </c>
    </row>
    <row r="202" spans="2:51" s="13" customFormat="1" ht="11.25">
      <c r="B202" s="229"/>
      <c r="C202" s="230"/>
      <c r="D202" s="213" t="s">
        <v>225</v>
      </c>
      <c r="E202" s="231" t="s">
        <v>1</v>
      </c>
      <c r="F202" s="232" t="s">
        <v>311</v>
      </c>
      <c r="G202" s="230"/>
      <c r="H202" s="233">
        <v>4.635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225</v>
      </c>
      <c r="AU202" s="239" t="s">
        <v>89</v>
      </c>
      <c r="AV202" s="13" t="s">
        <v>89</v>
      </c>
      <c r="AW202" s="13" t="s">
        <v>34</v>
      </c>
      <c r="AX202" s="13" t="s">
        <v>80</v>
      </c>
      <c r="AY202" s="239" t="s">
        <v>142</v>
      </c>
    </row>
    <row r="203" spans="2:51" s="14" customFormat="1" ht="11.25">
      <c r="B203" s="240"/>
      <c r="C203" s="241"/>
      <c r="D203" s="213" t="s">
        <v>225</v>
      </c>
      <c r="E203" s="242" t="s">
        <v>1</v>
      </c>
      <c r="F203" s="243" t="s">
        <v>227</v>
      </c>
      <c r="G203" s="241"/>
      <c r="H203" s="244">
        <v>4.635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225</v>
      </c>
      <c r="AU203" s="250" t="s">
        <v>89</v>
      </c>
      <c r="AV203" s="14" t="s">
        <v>141</v>
      </c>
      <c r="AW203" s="14" t="s">
        <v>34</v>
      </c>
      <c r="AX203" s="14" t="s">
        <v>87</v>
      </c>
      <c r="AY203" s="250" t="s">
        <v>142</v>
      </c>
    </row>
    <row r="204" spans="2:63" s="11" customFormat="1" ht="22.9" customHeight="1">
      <c r="B204" s="186"/>
      <c r="C204" s="187"/>
      <c r="D204" s="188" t="s">
        <v>79</v>
      </c>
      <c r="E204" s="227" t="s">
        <v>181</v>
      </c>
      <c r="F204" s="227" t="s">
        <v>312</v>
      </c>
      <c r="G204" s="187"/>
      <c r="H204" s="187"/>
      <c r="I204" s="190"/>
      <c r="J204" s="228">
        <f>BK204</f>
        <v>0</v>
      </c>
      <c r="K204" s="187"/>
      <c r="L204" s="192"/>
      <c r="M204" s="193"/>
      <c r="N204" s="194"/>
      <c r="O204" s="194"/>
      <c r="P204" s="195">
        <f>SUM(P205:P245)</f>
        <v>0</v>
      </c>
      <c r="Q204" s="194"/>
      <c r="R204" s="195">
        <f>SUM(R205:R245)</f>
        <v>8.370873999999999</v>
      </c>
      <c r="S204" s="194"/>
      <c r="T204" s="196">
        <f>SUM(T205:T245)</f>
        <v>0</v>
      </c>
      <c r="AR204" s="197" t="s">
        <v>87</v>
      </c>
      <c r="AT204" s="198" t="s">
        <v>79</v>
      </c>
      <c r="AU204" s="198" t="s">
        <v>87</v>
      </c>
      <c r="AY204" s="197" t="s">
        <v>142</v>
      </c>
      <c r="BK204" s="199">
        <f>SUM(BK205:BK245)</f>
        <v>0</v>
      </c>
    </row>
    <row r="205" spans="1:65" s="2" customFormat="1" ht="21.75" customHeight="1">
      <c r="A205" s="34"/>
      <c r="B205" s="35"/>
      <c r="C205" s="200" t="s">
        <v>346</v>
      </c>
      <c r="D205" s="200" t="s">
        <v>143</v>
      </c>
      <c r="E205" s="201" t="s">
        <v>313</v>
      </c>
      <c r="F205" s="202" t="s">
        <v>314</v>
      </c>
      <c r="G205" s="203" t="s">
        <v>281</v>
      </c>
      <c r="H205" s="204">
        <v>1</v>
      </c>
      <c r="I205" s="205"/>
      <c r="J205" s="206">
        <f>ROUND(I205*H205,2)</f>
        <v>0</v>
      </c>
      <c r="K205" s="202" t="s">
        <v>147</v>
      </c>
      <c r="L205" s="39"/>
      <c r="M205" s="207" t="s">
        <v>1</v>
      </c>
      <c r="N205" s="208" t="s">
        <v>45</v>
      </c>
      <c r="O205" s="71"/>
      <c r="P205" s="209">
        <f>O205*H205</f>
        <v>0</v>
      </c>
      <c r="Q205" s="209">
        <v>0.0007</v>
      </c>
      <c r="R205" s="209">
        <f>Q205*H205</f>
        <v>0.0007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141</v>
      </c>
      <c r="AT205" s="211" t="s">
        <v>143</v>
      </c>
      <c r="AU205" s="211" t="s">
        <v>89</v>
      </c>
      <c r="AY205" s="17" t="s">
        <v>142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87</v>
      </c>
      <c r="BK205" s="212">
        <f>ROUND(I205*H205,2)</f>
        <v>0</v>
      </c>
      <c r="BL205" s="17" t="s">
        <v>141</v>
      </c>
      <c r="BM205" s="211" t="s">
        <v>841</v>
      </c>
    </row>
    <row r="206" spans="2:51" s="13" customFormat="1" ht="11.25">
      <c r="B206" s="229"/>
      <c r="C206" s="230"/>
      <c r="D206" s="213" t="s">
        <v>225</v>
      </c>
      <c r="E206" s="231" t="s">
        <v>1</v>
      </c>
      <c r="F206" s="232" t="s">
        <v>316</v>
      </c>
      <c r="G206" s="230"/>
      <c r="H206" s="233">
        <v>1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225</v>
      </c>
      <c r="AU206" s="239" t="s">
        <v>89</v>
      </c>
      <c r="AV206" s="13" t="s">
        <v>89</v>
      </c>
      <c r="AW206" s="13" t="s">
        <v>34</v>
      </c>
      <c r="AX206" s="13" t="s">
        <v>80</v>
      </c>
      <c r="AY206" s="239" t="s">
        <v>142</v>
      </c>
    </row>
    <row r="207" spans="2:51" s="14" customFormat="1" ht="11.25">
      <c r="B207" s="240"/>
      <c r="C207" s="241"/>
      <c r="D207" s="213" t="s">
        <v>225</v>
      </c>
      <c r="E207" s="242" t="s">
        <v>1</v>
      </c>
      <c r="F207" s="243" t="s">
        <v>227</v>
      </c>
      <c r="G207" s="241"/>
      <c r="H207" s="244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225</v>
      </c>
      <c r="AU207" s="250" t="s">
        <v>89</v>
      </c>
      <c r="AV207" s="14" t="s">
        <v>141</v>
      </c>
      <c r="AW207" s="14" t="s">
        <v>34</v>
      </c>
      <c r="AX207" s="14" t="s">
        <v>87</v>
      </c>
      <c r="AY207" s="250" t="s">
        <v>142</v>
      </c>
    </row>
    <row r="208" spans="1:65" s="2" customFormat="1" ht="21.75" customHeight="1">
      <c r="A208" s="34"/>
      <c r="B208" s="35"/>
      <c r="C208" s="251" t="s">
        <v>350</v>
      </c>
      <c r="D208" s="251" t="s">
        <v>260</v>
      </c>
      <c r="E208" s="252" t="s">
        <v>318</v>
      </c>
      <c r="F208" s="253" t="s">
        <v>319</v>
      </c>
      <c r="G208" s="254" t="s">
        <v>281</v>
      </c>
      <c r="H208" s="255">
        <v>1</v>
      </c>
      <c r="I208" s="256"/>
      <c r="J208" s="257">
        <f>ROUND(I208*H208,2)</f>
        <v>0</v>
      </c>
      <c r="K208" s="253" t="s">
        <v>147</v>
      </c>
      <c r="L208" s="258"/>
      <c r="M208" s="259" t="s">
        <v>1</v>
      </c>
      <c r="N208" s="260" t="s">
        <v>45</v>
      </c>
      <c r="O208" s="71"/>
      <c r="P208" s="209">
        <f>O208*H208</f>
        <v>0</v>
      </c>
      <c r="Q208" s="209">
        <v>0.0013</v>
      </c>
      <c r="R208" s="209">
        <f>Q208*H208</f>
        <v>0.0013</v>
      </c>
      <c r="S208" s="209">
        <v>0</v>
      </c>
      <c r="T208" s="21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1" t="s">
        <v>176</v>
      </c>
      <c r="AT208" s="211" t="s">
        <v>260</v>
      </c>
      <c r="AU208" s="211" t="s">
        <v>89</v>
      </c>
      <c r="AY208" s="17" t="s">
        <v>142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87</v>
      </c>
      <c r="BK208" s="212">
        <f>ROUND(I208*H208,2)</f>
        <v>0</v>
      </c>
      <c r="BL208" s="17" t="s">
        <v>141</v>
      </c>
      <c r="BM208" s="211" t="s">
        <v>842</v>
      </c>
    </row>
    <row r="209" spans="2:51" s="13" customFormat="1" ht="11.25">
      <c r="B209" s="229"/>
      <c r="C209" s="230"/>
      <c r="D209" s="213" t="s">
        <v>225</v>
      </c>
      <c r="E209" s="231" t="s">
        <v>1</v>
      </c>
      <c r="F209" s="232" t="s">
        <v>321</v>
      </c>
      <c r="G209" s="230"/>
      <c r="H209" s="233">
        <v>1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225</v>
      </c>
      <c r="AU209" s="239" t="s">
        <v>89</v>
      </c>
      <c r="AV209" s="13" t="s">
        <v>89</v>
      </c>
      <c r="AW209" s="13" t="s">
        <v>34</v>
      </c>
      <c r="AX209" s="13" t="s">
        <v>80</v>
      </c>
      <c r="AY209" s="239" t="s">
        <v>142</v>
      </c>
    </row>
    <row r="210" spans="2:51" s="14" customFormat="1" ht="11.25">
      <c r="B210" s="240"/>
      <c r="C210" s="241"/>
      <c r="D210" s="213" t="s">
        <v>225</v>
      </c>
      <c r="E210" s="242" t="s">
        <v>1</v>
      </c>
      <c r="F210" s="243" t="s">
        <v>227</v>
      </c>
      <c r="G210" s="241"/>
      <c r="H210" s="244">
        <v>1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225</v>
      </c>
      <c r="AU210" s="250" t="s">
        <v>89</v>
      </c>
      <c r="AV210" s="14" t="s">
        <v>141</v>
      </c>
      <c r="AW210" s="14" t="s">
        <v>34</v>
      </c>
      <c r="AX210" s="14" t="s">
        <v>87</v>
      </c>
      <c r="AY210" s="250" t="s">
        <v>142</v>
      </c>
    </row>
    <row r="211" spans="1:65" s="2" customFormat="1" ht="21.75" customHeight="1">
      <c r="A211" s="34"/>
      <c r="B211" s="35"/>
      <c r="C211" s="200" t="s">
        <v>358</v>
      </c>
      <c r="D211" s="200" t="s">
        <v>143</v>
      </c>
      <c r="E211" s="201" t="s">
        <v>323</v>
      </c>
      <c r="F211" s="202" t="s">
        <v>324</v>
      </c>
      <c r="G211" s="203" t="s">
        <v>281</v>
      </c>
      <c r="H211" s="204">
        <v>1</v>
      </c>
      <c r="I211" s="205"/>
      <c r="J211" s="206">
        <f>ROUND(I211*H211,2)</f>
        <v>0</v>
      </c>
      <c r="K211" s="202" t="s">
        <v>147</v>
      </c>
      <c r="L211" s="39"/>
      <c r="M211" s="207" t="s">
        <v>1</v>
      </c>
      <c r="N211" s="208" t="s">
        <v>45</v>
      </c>
      <c r="O211" s="71"/>
      <c r="P211" s="209">
        <f>O211*H211</f>
        <v>0</v>
      </c>
      <c r="Q211" s="209">
        <v>0.11241</v>
      </c>
      <c r="R211" s="209">
        <f>Q211*H211</f>
        <v>0.11241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141</v>
      </c>
      <c r="AT211" s="211" t="s">
        <v>143</v>
      </c>
      <c r="AU211" s="211" t="s">
        <v>89</v>
      </c>
      <c r="AY211" s="17" t="s">
        <v>142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87</v>
      </c>
      <c r="BK211" s="212">
        <f>ROUND(I211*H211,2)</f>
        <v>0</v>
      </c>
      <c r="BL211" s="17" t="s">
        <v>141</v>
      </c>
      <c r="BM211" s="211" t="s">
        <v>843</v>
      </c>
    </row>
    <row r="212" spans="2:51" s="13" customFormat="1" ht="11.25">
      <c r="B212" s="229"/>
      <c r="C212" s="230"/>
      <c r="D212" s="213" t="s">
        <v>225</v>
      </c>
      <c r="E212" s="231" t="s">
        <v>1</v>
      </c>
      <c r="F212" s="232" t="s">
        <v>326</v>
      </c>
      <c r="G212" s="230"/>
      <c r="H212" s="233">
        <v>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225</v>
      </c>
      <c r="AU212" s="239" t="s">
        <v>89</v>
      </c>
      <c r="AV212" s="13" t="s">
        <v>89</v>
      </c>
      <c r="AW212" s="13" t="s">
        <v>34</v>
      </c>
      <c r="AX212" s="13" t="s">
        <v>80</v>
      </c>
      <c r="AY212" s="239" t="s">
        <v>142</v>
      </c>
    </row>
    <row r="213" spans="2:51" s="14" customFormat="1" ht="11.25">
      <c r="B213" s="240"/>
      <c r="C213" s="241"/>
      <c r="D213" s="213" t="s">
        <v>225</v>
      </c>
      <c r="E213" s="242" t="s">
        <v>1</v>
      </c>
      <c r="F213" s="243" t="s">
        <v>227</v>
      </c>
      <c r="G213" s="241"/>
      <c r="H213" s="244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225</v>
      </c>
      <c r="AU213" s="250" t="s">
        <v>89</v>
      </c>
      <c r="AV213" s="14" t="s">
        <v>141</v>
      </c>
      <c r="AW213" s="14" t="s">
        <v>34</v>
      </c>
      <c r="AX213" s="14" t="s">
        <v>87</v>
      </c>
      <c r="AY213" s="250" t="s">
        <v>142</v>
      </c>
    </row>
    <row r="214" spans="1:65" s="2" customFormat="1" ht="16.5" customHeight="1">
      <c r="A214" s="34"/>
      <c r="B214" s="35"/>
      <c r="C214" s="251" t="s">
        <v>363</v>
      </c>
      <c r="D214" s="251" t="s">
        <v>260</v>
      </c>
      <c r="E214" s="252" t="s">
        <v>328</v>
      </c>
      <c r="F214" s="253" t="s">
        <v>329</v>
      </c>
      <c r="G214" s="254" t="s">
        <v>281</v>
      </c>
      <c r="H214" s="255">
        <v>1</v>
      </c>
      <c r="I214" s="256"/>
      <c r="J214" s="257">
        <f>ROUND(I214*H214,2)</f>
        <v>0</v>
      </c>
      <c r="K214" s="253" t="s">
        <v>147</v>
      </c>
      <c r="L214" s="258"/>
      <c r="M214" s="259" t="s">
        <v>1</v>
      </c>
      <c r="N214" s="260" t="s">
        <v>45</v>
      </c>
      <c r="O214" s="71"/>
      <c r="P214" s="209">
        <f>O214*H214</f>
        <v>0</v>
      </c>
      <c r="Q214" s="209">
        <v>0.0061</v>
      </c>
      <c r="R214" s="209">
        <f>Q214*H214</f>
        <v>0.0061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176</v>
      </c>
      <c r="AT214" s="211" t="s">
        <v>260</v>
      </c>
      <c r="AU214" s="211" t="s">
        <v>89</v>
      </c>
      <c r="AY214" s="17" t="s">
        <v>142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87</v>
      </c>
      <c r="BK214" s="212">
        <f>ROUND(I214*H214,2)</f>
        <v>0</v>
      </c>
      <c r="BL214" s="17" t="s">
        <v>141</v>
      </c>
      <c r="BM214" s="211" t="s">
        <v>844</v>
      </c>
    </row>
    <row r="215" spans="1:65" s="2" customFormat="1" ht="21.75" customHeight="1">
      <c r="A215" s="34"/>
      <c r="B215" s="35"/>
      <c r="C215" s="200" t="s">
        <v>368</v>
      </c>
      <c r="D215" s="200" t="s">
        <v>143</v>
      </c>
      <c r="E215" s="201" t="s">
        <v>332</v>
      </c>
      <c r="F215" s="202" t="s">
        <v>333</v>
      </c>
      <c r="G215" s="203" t="s">
        <v>334</v>
      </c>
      <c r="H215" s="204">
        <v>50</v>
      </c>
      <c r="I215" s="205"/>
      <c r="J215" s="206">
        <f>ROUND(I215*H215,2)</f>
        <v>0</v>
      </c>
      <c r="K215" s="202" t="s">
        <v>147</v>
      </c>
      <c r="L215" s="39"/>
      <c r="M215" s="207" t="s">
        <v>1</v>
      </c>
      <c r="N215" s="208" t="s">
        <v>45</v>
      </c>
      <c r="O215" s="71"/>
      <c r="P215" s="209">
        <f>O215*H215</f>
        <v>0</v>
      </c>
      <c r="Q215" s="209">
        <v>0.00011</v>
      </c>
      <c r="R215" s="209">
        <f>Q215*H215</f>
        <v>0.0055000000000000005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141</v>
      </c>
      <c r="AT215" s="211" t="s">
        <v>143</v>
      </c>
      <c r="AU215" s="211" t="s">
        <v>89</v>
      </c>
      <c r="AY215" s="17" t="s">
        <v>142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87</v>
      </c>
      <c r="BK215" s="212">
        <f>ROUND(I215*H215,2)</f>
        <v>0</v>
      </c>
      <c r="BL215" s="17" t="s">
        <v>141</v>
      </c>
      <c r="BM215" s="211" t="s">
        <v>845</v>
      </c>
    </row>
    <row r="216" spans="2:51" s="13" customFormat="1" ht="11.25">
      <c r="B216" s="229"/>
      <c r="C216" s="230"/>
      <c r="D216" s="213" t="s">
        <v>225</v>
      </c>
      <c r="E216" s="231" t="s">
        <v>1</v>
      </c>
      <c r="F216" s="232" t="s">
        <v>336</v>
      </c>
      <c r="G216" s="230"/>
      <c r="H216" s="233">
        <v>50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225</v>
      </c>
      <c r="AU216" s="239" t="s">
        <v>89</v>
      </c>
      <c r="AV216" s="13" t="s">
        <v>89</v>
      </c>
      <c r="AW216" s="13" t="s">
        <v>34</v>
      </c>
      <c r="AX216" s="13" t="s">
        <v>80</v>
      </c>
      <c r="AY216" s="239" t="s">
        <v>142</v>
      </c>
    </row>
    <row r="217" spans="2:51" s="14" customFormat="1" ht="11.25">
      <c r="B217" s="240"/>
      <c r="C217" s="241"/>
      <c r="D217" s="213" t="s">
        <v>225</v>
      </c>
      <c r="E217" s="242" t="s">
        <v>1</v>
      </c>
      <c r="F217" s="243" t="s">
        <v>227</v>
      </c>
      <c r="G217" s="241"/>
      <c r="H217" s="244">
        <v>50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225</v>
      </c>
      <c r="AU217" s="250" t="s">
        <v>89</v>
      </c>
      <c r="AV217" s="14" t="s">
        <v>141</v>
      </c>
      <c r="AW217" s="14" t="s">
        <v>34</v>
      </c>
      <c r="AX217" s="14" t="s">
        <v>87</v>
      </c>
      <c r="AY217" s="250" t="s">
        <v>142</v>
      </c>
    </row>
    <row r="218" spans="1:65" s="2" customFormat="1" ht="21.75" customHeight="1">
      <c r="A218" s="34"/>
      <c r="B218" s="35"/>
      <c r="C218" s="200" t="s">
        <v>373</v>
      </c>
      <c r="D218" s="200" t="s">
        <v>143</v>
      </c>
      <c r="E218" s="201" t="s">
        <v>338</v>
      </c>
      <c r="F218" s="202" t="s">
        <v>339</v>
      </c>
      <c r="G218" s="203" t="s">
        <v>254</v>
      </c>
      <c r="H218" s="204">
        <v>4.8</v>
      </c>
      <c r="I218" s="205"/>
      <c r="J218" s="206">
        <f>ROUND(I218*H218,2)</f>
        <v>0</v>
      </c>
      <c r="K218" s="202" t="s">
        <v>147</v>
      </c>
      <c r="L218" s="39"/>
      <c r="M218" s="207" t="s">
        <v>1</v>
      </c>
      <c r="N218" s="208" t="s">
        <v>45</v>
      </c>
      <c r="O218" s="71"/>
      <c r="P218" s="209">
        <f>O218*H218</f>
        <v>0</v>
      </c>
      <c r="Q218" s="209">
        <v>0.00085</v>
      </c>
      <c r="R218" s="209">
        <f>Q218*H218</f>
        <v>0.004079999999999999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141</v>
      </c>
      <c r="AT218" s="211" t="s">
        <v>143</v>
      </c>
      <c r="AU218" s="211" t="s">
        <v>89</v>
      </c>
      <c r="AY218" s="17" t="s">
        <v>142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87</v>
      </c>
      <c r="BK218" s="212">
        <f>ROUND(I218*H218,2)</f>
        <v>0</v>
      </c>
      <c r="BL218" s="17" t="s">
        <v>141</v>
      </c>
      <c r="BM218" s="211" t="s">
        <v>846</v>
      </c>
    </row>
    <row r="219" spans="2:51" s="13" customFormat="1" ht="11.25">
      <c r="B219" s="229"/>
      <c r="C219" s="230"/>
      <c r="D219" s="213" t="s">
        <v>225</v>
      </c>
      <c r="E219" s="231" t="s">
        <v>1</v>
      </c>
      <c r="F219" s="232" t="s">
        <v>341</v>
      </c>
      <c r="G219" s="230"/>
      <c r="H219" s="233">
        <v>4.8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225</v>
      </c>
      <c r="AU219" s="239" t="s">
        <v>89</v>
      </c>
      <c r="AV219" s="13" t="s">
        <v>89</v>
      </c>
      <c r="AW219" s="13" t="s">
        <v>34</v>
      </c>
      <c r="AX219" s="13" t="s">
        <v>80</v>
      </c>
      <c r="AY219" s="239" t="s">
        <v>142</v>
      </c>
    </row>
    <row r="220" spans="2:51" s="14" customFormat="1" ht="11.25">
      <c r="B220" s="240"/>
      <c r="C220" s="241"/>
      <c r="D220" s="213" t="s">
        <v>225</v>
      </c>
      <c r="E220" s="242" t="s">
        <v>1</v>
      </c>
      <c r="F220" s="243" t="s">
        <v>227</v>
      </c>
      <c r="G220" s="241"/>
      <c r="H220" s="244">
        <v>4.8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225</v>
      </c>
      <c r="AU220" s="250" t="s">
        <v>89</v>
      </c>
      <c r="AV220" s="14" t="s">
        <v>141</v>
      </c>
      <c r="AW220" s="14" t="s">
        <v>34</v>
      </c>
      <c r="AX220" s="14" t="s">
        <v>87</v>
      </c>
      <c r="AY220" s="250" t="s">
        <v>142</v>
      </c>
    </row>
    <row r="221" spans="1:65" s="2" customFormat="1" ht="16.5" customHeight="1">
      <c r="A221" s="34"/>
      <c r="B221" s="35"/>
      <c r="C221" s="200" t="s">
        <v>378</v>
      </c>
      <c r="D221" s="200" t="s">
        <v>143</v>
      </c>
      <c r="E221" s="201" t="s">
        <v>343</v>
      </c>
      <c r="F221" s="202" t="s">
        <v>344</v>
      </c>
      <c r="G221" s="203" t="s">
        <v>334</v>
      </c>
      <c r="H221" s="204">
        <v>50</v>
      </c>
      <c r="I221" s="205"/>
      <c r="J221" s="206">
        <f>ROUND(I221*H221,2)</f>
        <v>0</v>
      </c>
      <c r="K221" s="202" t="s">
        <v>147</v>
      </c>
      <c r="L221" s="39"/>
      <c r="M221" s="207" t="s">
        <v>1</v>
      </c>
      <c r="N221" s="208" t="s">
        <v>45</v>
      </c>
      <c r="O221" s="71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1" t="s">
        <v>141</v>
      </c>
      <c r="AT221" s="211" t="s">
        <v>143</v>
      </c>
      <c r="AU221" s="211" t="s">
        <v>89</v>
      </c>
      <c r="AY221" s="17" t="s">
        <v>142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87</v>
      </c>
      <c r="BK221" s="212">
        <f>ROUND(I221*H221,2)</f>
        <v>0</v>
      </c>
      <c r="BL221" s="17" t="s">
        <v>141</v>
      </c>
      <c r="BM221" s="211" t="s">
        <v>847</v>
      </c>
    </row>
    <row r="222" spans="1:65" s="2" customFormat="1" ht="16.5" customHeight="1">
      <c r="A222" s="34"/>
      <c r="B222" s="35"/>
      <c r="C222" s="200" t="s">
        <v>383</v>
      </c>
      <c r="D222" s="200" t="s">
        <v>143</v>
      </c>
      <c r="E222" s="201" t="s">
        <v>347</v>
      </c>
      <c r="F222" s="202" t="s">
        <v>348</v>
      </c>
      <c r="G222" s="203" t="s">
        <v>254</v>
      </c>
      <c r="H222" s="204">
        <v>4.8</v>
      </c>
      <c r="I222" s="205"/>
      <c r="J222" s="206">
        <f>ROUND(I222*H222,2)</f>
        <v>0</v>
      </c>
      <c r="K222" s="202" t="s">
        <v>147</v>
      </c>
      <c r="L222" s="39"/>
      <c r="M222" s="207" t="s">
        <v>1</v>
      </c>
      <c r="N222" s="208" t="s">
        <v>45</v>
      </c>
      <c r="O222" s="71"/>
      <c r="P222" s="209">
        <f>O222*H222</f>
        <v>0</v>
      </c>
      <c r="Q222" s="209">
        <v>1E-05</v>
      </c>
      <c r="R222" s="209">
        <f>Q222*H222</f>
        <v>4.8E-05</v>
      </c>
      <c r="S222" s="209">
        <v>0</v>
      </c>
      <c r="T222" s="21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1" t="s">
        <v>141</v>
      </c>
      <c r="AT222" s="211" t="s">
        <v>143</v>
      </c>
      <c r="AU222" s="211" t="s">
        <v>89</v>
      </c>
      <c r="AY222" s="17" t="s">
        <v>142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87</v>
      </c>
      <c r="BK222" s="212">
        <f>ROUND(I222*H222,2)</f>
        <v>0</v>
      </c>
      <c r="BL222" s="17" t="s">
        <v>141</v>
      </c>
      <c r="BM222" s="211" t="s">
        <v>848</v>
      </c>
    </row>
    <row r="223" spans="1:65" s="2" customFormat="1" ht="21.75" customHeight="1">
      <c r="A223" s="34"/>
      <c r="B223" s="35"/>
      <c r="C223" s="200" t="s">
        <v>388</v>
      </c>
      <c r="D223" s="200" t="s">
        <v>143</v>
      </c>
      <c r="E223" s="201" t="s">
        <v>351</v>
      </c>
      <c r="F223" s="202" t="s">
        <v>352</v>
      </c>
      <c r="G223" s="203" t="s">
        <v>334</v>
      </c>
      <c r="H223" s="204">
        <v>18</v>
      </c>
      <c r="I223" s="205"/>
      <c r="J223" s="206">
        <f>ROUND(I223*H223,2)</f>
        <v>0</v>
      </c>
      <c r="K223" s="202" t="s">
        <v>194</v>
      </c>
      <c r="L223" s="39"/>
      <c r="M223" s="207" t="s">
        <v>1</v>
      </c>
      <c r="N223" s="208" t="s">
        <v>45</v>
      </c>
      <c r="O223" s="71"/>
      <c r="P223" s="209">
        <f>O223*H223</f>
        <v>0</v>
      </c>
      <c r="Q223" s="209">
        <v>0.1554</v>
      </c>
      <c r="R223" s="209">
        <f>Q223*H223</f>
        <v>2.7972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141</v>
      </c>
      <c r="AT223" s="211" t="s">
        <v>143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849</v>
      </c>
    </row>
    <row r="224" spans="2:51" s="13" customFormat="1" ht="11.25">
      <c r="B224" s="229"/>
      <c r="C224" s="230"/>
      <c r="D224" s="213" t="s">
        <v>225</v>
      </c>
      <c r="E224" s="231" t="s">
        <v>1</v>
      </c>
      <c r="F224" s="232" t="s">
        <v>521</v>
      </c>
      <c r="G224" s="230"/>
      <c r="H224" s="233">
        <v>14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225</v>
      </c>
      <c r="AU224" s="239" t="s">
        <v>89</v>
      </c>
      <c r="AV224" s="13" t="s">
        <v>89</v>
      </c>
      <c r="AW224" s="13" t="s">
        <v>34</v>
      </c>
      <c r="AX224" s="13" t="s">
        <v>80</v>
      </c>
      <c r="AY224" s="239" t="s">
        <v>142</v>
      </c>
    </row>
    <row r="225" spans="2:51" s="13" customFormat="1" ht="11.25">
      <c r="B225" s="229"/>
      <c r="C225" s="230"/>
      <c r="D225" s="213" t="s">
        <v>225</v>
      </c>
      <c r="E225" s="231" t="s">
        <v>1</v>
      </c>
      <c r="F225" s="232" t="s">
        <v>356</v>
      </c>
      <c r="G225" s="230"/>
      <c r="H225" s="233">
        <v>2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225</v>
      </c>
      <c r="AU225" s="239" t="s">
        <v>89</v>
      </c>
      <c r="AV225" s="13" t="s">
        <v>89</v>
      </c>
      <c r="AW225" s="13" t="s">
        <v>34</v>
      </c>
      <c r="AX225" s="13" t="s">
        <v>80</v>
      </c>
      <c r="AY225" s="239" t="s">
        <v>142</v>
      </c>
    </row>
    <row r="226" spans="2:51" s="13" customFormat="1" ht="11.25">
      <c r="B226" s="229"/>
      <c r="C226" s="230"/>
      <c r="D226" s="213" t="s">
        <v>225</v>
      </c>
      <c r="E226" s="231" t="s">
        <v>1</v>
      </c>
      <c r="F226" s="232" t="s">
        <v>357</v>
      </c>
      <c r="G226" s="230"/>
      <c r="H226" s="233">
        <v>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225</v>
      </c>
      <c r="AU226" s="239" t="s">
        <v>89</v>
      </c>
      <c r="AV226" s="13" t="s">
        <v>89</v>
      </c>
      <c r="AW226" s="13" t="s">
        <v>34</v>
      </c>
      <c r="AX226" s="13" t="s">
        <v>80</v>
      </c>
      <c r="AY226" s="239" t="s">
        <v>142</v>
      </c>
    </row>
    <row r="227" spans="2:51" s="14" customFormat="1" ht="11.25">
      <c r="B227" s="240"/>
      <c r="C227" s="241"/>
      <c r="D227" s="213" t="s">
        <v>225</v>
      </c>
      <c r="E227" s="242" t="s">
        <v>1</v>
      </c>
      <c r="F227" s="243" t="s">
        <v>227</v>
      </c>
      <c r="G227" s="241"/>
      <c r="H227" s="244">
        <v>18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225</v>
      </c>
      <c r="AU227" s="250" t="s">
        <v>89</v>
      </c>
      <c r="AV227" s="14" t="s">
        <v>141</v>
      </c>
      <c r="AW227" s="14" t="s">
        <v>34</v>
      </c>
      <c r="AX227" s="14" t="s">
        <v>87</v>
      </c>
      <c r="AY227" s="250" t="s">
        <v>142</v>
      </c>
    </row>
    <row r="228" spans="1:65" s="2" customFormat="1" ht="16.5" customHeight="1">
      <c r="A228" s="34"/>
      <c r="B228" s="35"/>
      <c r="C228" s="251" t="s">
        <v>393</v>
      </c>
      <c r="D228" s="251" t="s">
        <v>260</v>
      </c>
      <c r="E228" s="252" t="s">
        <v>359</v>
      </c>
      <c r="F228" s="253" t="s">
        <v>360</v>
      </c>
      <c r="G228" s="254" t="s">
        <v>334</v>
      </c>
      <c r="H228" s="255">
        <v>14.14</v>
      </c>
      <c r="I228" s="256"/>
      <c r="J228" s="257">
        <f>ROUND(I228*H228,2)</f>
        <v>0</v>
      </c>
      <c r="K228" s="253" t="s">
        <v>147</v>
      </c>
      <c r="L228" s="258"/>
      <c r="M228" s="259" t="s">
        <v>1</v>
      </c>
      <c r="N228" s="260" t="s">
        <v>45</v>
      </c>
      <c r="O228" s="71"/>
      <c r="P228" s="209">
        <f>O228*H228</f>
        <v>0</v>
      </c>
      <c r="Q228" s="209">
        <v>0.102</v>
      </c>
      <c r="R228" s="209">
        <f>Q228*H228</f>
        <v>1.44228</v>
      </c>
      <c r="S228" s="209">
        <v>0</v>
      </c>
      <c r="T228" s="21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1" t="s">
        <v>176</v>
      </c>
      <c r="AT228" s="211" t="s">
        <v>260</v>
      </c>
      <c r="AU228" s="211" t="s">
        <v>89</v>
      </c>
      <c r="AY228" s="17" t="s">
        <v>142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7" t="s">
        <v>87</v>
      </c>
      <c r="BK228" s="212">
        <f>ROUND(I228*H228,2)</f>
        <v>0</v>
      </c>
      <c r="BL228" s="17" t="s">
        <v>141</v>
      </c>
      <c r="BM228" s="211" t="s">
        <v>850</v>
      </c>
    </row>
    <row r="229" spans="2:51" s="13" customFormat="1" ht="11.25">
      <c r="B229" s="229"/>
      <c r="C229" s="230"/>
      <c r="D229" s="213" t="s">
        <v>225</v>
      </c>
      <c r="E229" s="231" t="s">
        <v>1</v>
      </c>
      <c r="F229" s="232" t="s">
        <v>526</v>
      </c>
      <c r="G229" s="230"/>
      <c r="H229" s="233">
        <v>14.14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225</v>
      </c>
      <c r="AU229" s="239" t="s">
        <v>89</v>
      </c>
      <c r="AV229" s="13" t="s">
        <v>89</v>
      </c>
      <c r="AW229" s="13" t="s">
        <v>34</v>
      </c>
      <c r="AX229" s="13" t="s">
        <v>80</v>
      </c>
      <c r="AY229" s="239" t="s">
        <v>142</v>
      </c>
    </row>
    <row r="230" spans="2:51" s="14" customFormat="1" ht="11.25">
      <c r="B230" s="240"/>
      <c r="C230" s="241"/>
      <c r="D230" s="213" t="s">
        <v>225</v>
      </c>
      <c r="E230" s="242" t="s">
        <v>1</v>
      </c>
      <c r="F230" s="243" t="s">
        <v>227</v>
      </c>
      <c r="G230" s="241"/>
      <c r="H230" s="244">
        <v>14.14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225</v>
      </c>
      <c r="AU230" s="250" t="s">
        <v>89</v>
      </c>
      <c r="AV230" s="14" t="s">
        <v>141</v>
      </c>
      <c r="AW230" s="14" t="s">
        <v>34</v>
      </c>
      <c r="AX230" s="14" t="s">
        <v>87</v>
      </c>
      <c r="AY230" s="250" t="s">
        <v>142</v>
      </c>
    </row>
    <row r="231" spans="1:65" s="2" customFormat="1" ht="16.5" customHeight="1">
      <c r="A231" s="34"/>
      <c r="B231" s="35"/>
      <c r="C231" s="251" t="s">
        <v>398</v>
      </c>
      <c r="D231" s="251" t="s">
        <v>260</v>
      </c>
      <c r="E231" s="252" t="s">
        <v>369</v>
      </c>
      <c r="F231" s="253" t="s">
        <v>370</v>
      </c>
      <c r="G231" s="254" t="s">
        <v>334</v>
      </c>
      <c r="H231" s="255">
        <v>2.02</v>
      </c>
      <c r="I231" s="256"/>
      <c r="J231" s="257">
        <f>ROUND(I231*H231,2)</f>
        <v>0</v>
      </c>
      <c r="K231" s="253" t="s">
        <v>147</v>
      </c>
      <c r="L231" s="258"/>
      <c r="M231" s="259" t="s">
        <v>1</v>
      </c>
      <c r="N231" s="260" t="s">
        <v>45</v>
      </c>
      <c r="O231" s="71"/>
      <c r="P231" s="209">
        <f>O231*H231</f>
        <v>0</v>
      </c>
      <c r="Q231" s="209">
        <v>0.0483</v>
      </c>
      <c r="R231" s="209">
        <f>Q231*H231</f>
        <v>0.097566</v>
      </c>
      <c r="S231" s="209">
        <v>0</v>
      </c>
      <c r="T231" s="21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1" t="s">
        <v>176</v>
      </c>
      <c r="AT231" s="211" t="s">
        <v>260</v>
      </c>
      <c r="AU231" s="211" t="s">
        <v>89</v>
      </c>
      <c r="AY231" s="17" t="s">
        <v>142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7" t="s">
        <v>87</v>
      </c>
      <c r="BK231" s="212">
        <f>ROUND(I231*H231,2)</f>
        <v>0</v>
      </c>
      <c r="BL231" s="17" t="s">
        <v>141</v>
      </c>
      <c r="BM231" s="211" t="s">
        <v>851</v>
      </c>
    </row>
    <row r="232" spans="2:51" s="13" customFormat="1" ht="11.25">
      <c r="B232" s="229"/>
      <c r="C232" s="230"/>
      <c r="D232" s="213" t="s">
        <v>225</v>
      </c>
      <c r="E232" s="231" t="s">
        <v>1</v>
      </c>
      <c r="F232" s="232" t="s">
        <v>372</v>
      </c>
      <c r="G232" s="230"/>
      <c r="H232" s="233">
        <v>2.02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225</v>
      </c>
      <c r="AU232" s="239" t="s">
        <v>89</v>
      </c>
      <c r="AV232" s="13" t="s">
        <v>89</v>
      </c>
      <c r="AW232" s="13" t="s">
        <v>34</v>
      </c>
      <c r="AX232" s="13" t="s">
        <v>80</v>
      </c>
      <c r="AY232" s="239" t="s">
        <v>142</v>
      </c>
    </row>
    <row r="233" spans="2:51" s="14" customFormat="1" ht="11.25">
      <c r="B233" s="240"/>
      <c r="C233" s="241"/>
      <c r="D233" s="213" t="s">
        <v>225</v>
      </c>
      <c r="E233" s="242" t="s">
        <v>1</v>
      </c>
      <c r="F233" s="243" t="s">
        <v>227</v>
      </c>
      <c r="G233" s="241"/>
      <c r="H233" s="244">
        <v>2.02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225</v>
      </c>
      <c r="AU233" s="250" t="s">
        <v>89</v>
      </c>
      <c r="AV233" s="14" t="s">
        <v>141</v>
      </c>
      <c r="AW233" s="14" t="s">
        <v>34</v>
      </c>
      <c r="AX233" s="14" t="s">
        <v>87</v>
      </c>
      <c r="AY233" s="250" t="s">
        <v>142</v>
      </c>
    </row>
    <row r="234" spans="1:65" s="2" customFormat="1" ht="21.75" customHeight="1">
      <c r="A234" s="34"/>
      <c r="B234" s="35"/>
      <c r="C234" s="251" t="s">
        <v>405</v>
      </c>
      <c r="D234" s="251" t="s">
        <v>260</v>
      </c>
      <c r="E234" s="252" t="s">
        <v>374</v>
      </c>
      <c r="F234" s="253" t="s">
        <v>375</v>
      </c>
      <c r="G234" s="254" t="s">
        <v>334</v>
      </c>
      <c r="H234" s="255">
        <v>2.02</v>
      </c>
      <c r="I234" s="256"/>
      <c r="J234" s="257">
        <f>ROUND(I234*H234,2)</f>
        <v>0</v>
      </c>
      <c r="K234" s="253" t="s">
        <v>147</v>
      </c>
      <c r="L234" s="258"/>
      <c r="M234" s="259" t="s">
        <v>1</v>
      </c>
      <c r="N234" s="260" t="s">
        <v>45</v>
      </c>
      <c r="O234" s="71"/>
      <c r="P234" s="209">
        <f>O234*H234</f>
        <v>0</v>
      </c>
      <c r="Q234" s="209">
        <v>0.064</v>
      </c>
      <c r="R234" s="209">
        <f>Q234*H234</f>
        <v>0.12928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176</v>
      </c>
      <c r="AT234" s="211" t="s">
        <v>260</v>
      </c>
      <c r="AU234" s="211" t="s">
        <v>89</v>
      </c>
      <c r="AY234" s="17" t="s">
        <v>142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87</v>
      </c>
      <c r="BK234" s="212">
        <f>ROUND(I234*H234,2)</f>
        <v>0</v>
      </c>
      <c r="BL234" s="17" t="s">
        <v>141</v>
      </c>
      <c r="BM234" s="211" t="s">
        <v>852</v>
      </c>
    </row>
    <row r="235" spans="2:51" s="13" customFormat="1" ht="11.25">
      <c r="B235" s="229"/>
      <c r="C235" s="230"/>
      <c r="D235" s="213" t="s">
        <v>225</v>
      </c>
      <c r="E235" s="231" t="s">
        <v>1</v>
      </c>
      <c r="F235" s="232" t="s">
        <v>377</v>
      </c>
      <c r="G235" s="230"/>
      <c r="H235" s="233">
        <v>2.02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225</v>
      </c>
      <c r="AU235" s="239" t="s">
        <v>89</v>
      </c>
      <c r="AV235" s="13" t="s">
        <v>89</v>
      </c>
      <c r="AW235" s="13" t="s">
        <v>34</v>
      </c>
      <c r="AX235" s="13" t="s">
        <v>80</v>
      </c>
      <c r="AY235" s="239" t="s">
        <v>142</v>
      </c>
    </row>
    <row r="236" spans="2:51" s="14" customFormat="1" ht="11.25">
      <c r="B236" s="240"/>
      <c r="C236" s="241"/>
      <c r="D236" s="213" t="s">
        <v>225</v>
      </c>
      <c r="E236" s="242" t="s">
        <v>1</v>
      </c>
      <c r="F236" s="243" t="s">
        <v>227</v>
      </c>
      <c r="G236" s="241"/>
      <c r="H236" s="244">
        <v>2.02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225</v>
      </c>
      <c r="AU236" s="250" t="s">
        <v>89</v>
      </c>
      <c r="AV236" s="14" t="s">
        <v>141</v>
      </c>
      <c r="AW236" s="14" t="s">
        <v>34</v>
      </c>
      <c r="AX236" s="14" t="s">
        <v>87</v>
      </c>
      <c r="AY236" s="250" t="s">
        <v>142</v>
      </c>
    </row>
    <row r="237" spans="1:65" s="2" customFormat="1" ht="33" customHeight="1">
      <c r="A237" s="34"/>
      <c r="B237" s="35"/>
      <c r="C237" s="200" t="s">
        <v>411</v>
      </c>
      <c r="D237" s="200" t="s">
        <v>143</v>
      </c>
      <c r="E237" s="201" t="s">
        <v>379</v>
      </c>
      <c r="F237" s="202" t="s">
        <v>380</v>
      </c>
      <c r="G237" s="203" t="s">
        <v>334</v>
      </c>
      <c r="H237" s="204">
        <v>20</v>
      </c>
      <c r="I237" s="205"/>
      <c r="J237" s="206">
        <f>ROUND(I237*H237,2)</f>
        <v>0</v>
      </c>
      <c r="K237" s="202" t="s">
        <v>194</v>
      </c>
      <c r="L237" s="39"/>
      <c r="M237" s="207" t="s">
        <v>1</v>
      </c>
      <c r="N237" s="208" t="s">
        <v>45</v>
      </c>
      <c r="O237" s="71"/>
      <c r="P237" s="209">
        <f>O237*H237</f>
        <v>0</v>
      </c>
      <c r="Q237" s="209">
        <v>0.1295</v>
      </c>
      <c r="R237" s="209">
        <f>Q237*H237</f>
        <v>2.59</v>
      </c>
      <c r="S237" s="209">
        <v>0</v>
      </c>
      <c r="T237" s="21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1" t="s">
        <v>141</v>
      </c>
      <c r="AT237" s="211" t="s">
        <v>143</v>
      </c>
      <c r="AU237" s="211" t="s">
        <v>89</v>
      </c>
      <c r="AY237" s="17" t="s">
        <v>142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7" t="s">
        <v>87</v>
      </c>
      <c r="BK237" s="212">
        <f>ROUND(I237*H237,2)</f>
        <v>0</v>
      </c>
      <c r="BL237" s="17" t="s">
        <v>141</v>
      </c>
      <c r="BM237" s="211" t="s">
        <v>853</v>
      </c>
    </row>
    <row r="238" spans="2:51" s="13" customFormat="1" ht="11.25">
      <c r="B238" s="229"/>
      <c r="C238" s="230"/>
      <c r="D238" s="213" t="s">
        <v>225</v>
      </c>
      <c r="E238" s="231" t="s">
        <v>1</v>
      </c>
      <c r="F238" s="232" t="s">
        <v>854</v>
      </c>
      <c r="G238" s="230"/>
      <c r="H238" s="233">
        <v>20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225</v>
      </c>
      <c r="AU238" s="239" t="s">
        <v>89</v>
      </c>
      <c r="AV238" s="13" t="s">
        <v>89</v>
      </c>
      <c r="AW238" s="13" t="s">
        <v>34</v>
      </c>
      <c r="AX238" s="13" t="s">
        <v>80</v>
      </c>
      <c r="AY238" s="239" t="s">
        <v>142</v>
      </c>
    </row>
    <row r="239" spans="2:51" s="14" customFormat="1" ht="11.25">
      <c r="B239" s="240"/>
      <c r="C239" s="241"/>
      <c r="D239" s="213" t="s">
        <v>225</v>
      </c>
      <c r="E239" s="242" t="s">
        <v>1</v>
      </c>
      <c r="F239" s="243" t="s">
        <v>227</v>
      </c>
      <c r="G239" s="241"/>
      <c r="H239" s="244">
        <v>20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225</v>
      </c>
      <c r="AU239" s="250" t="s">
        <v>89</v>
      </c>
      <c r="AV239" s="14" t="s">
        <v>141</v>
      </c>
      <c r="AW239" s="14" t="s">
        <v>34</v>
      </c>
      <c r="AX239" s="14" t="s">
        <v>87</v>
      </c>
      <c r="AY239" s="250" t="s">
        <v>142</v>
      </c>
    </row>
    <row r="240" spans="1:65" s="2" customFormat="1" ht="16.5" customHeight="1">
      <c r="A240" s="34"/>
      <c r="B240" s="35"/>
      <c r="C240" s="251" t="s">
        <v>417</v>
      </c>
      <c r="D240" s="251" t="s">
        <v>260</v>
      </c>
      <c r="E240" s="252" t="s">
        <v>384</v>
      </c>
      <c r="F240" s="253" t="s">
        <v>385</v>
      </c>
      <c r="G240" s="254" t="s">
        <v>334</v>
      </c>
      <c r="H240" s="255">
        <v>20.2</v>
      </c>
      <c r="I240" s="256"/>
      <c r="J240" s="257">
        <f>ROUND(I240*H240,2)</f>
        <v>0</v>
      </c>
      <c r="K240" s="253" t="s">
        <v>147</v>
      </c>
      <c r="L240" s="258"/>
      <c r="M240" s="259" t="s">
        <v>1</v>
      </c>
      <c r="N240" s="260" t="s">
        <v>45</v>
      </c>
      <c r="O240" s="71"/>
      <c r="P240" s="209">
        <f>O240*H240</f>
        <v>0</v>
      </c>
      <c r="Q240" s="209">
        <v>0.058</v>
      </c>
      <c r="R240" s="209">
        <f>Q240*H240</f>
        <v>1.1716</v>
      </c>
      <c r="S240" s="209">
        <v>0</v>
      </c>
      <c r="T240" s="21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176</v>
      </c>
      <c r="AT240" s="211" t="s">
        <v>260</v>
      </c>
      <c r="AU240" s="211" t="s">
        <v>89</v>
      </c>
      <c r="AY240" s="17" t="s">
        <v>142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87</v>
      </c>
      <c r="BK240" s="212">
        <f>ROUND(I240*H240,2)</f>
        <v>0</v>
      </c>
      <c r="BL240" s="17" t="s">
        <v>141</v>
      </c>
      <c r="BM240" s="211" t="s">
        <v>855</v>
      </c>
    </row>
    <row r="241" spans="2:51" s="13" customFormat="1" ht="11.25">
      <c r="B241" s="229"/>
      <c r="C241" s="230"/>
      <c r="D241" s="213" t="s">
        <v>225</v>
      </c>
      <c r="E241" s="231" t="s">
        <v>1</v>
      </c>
      <c r="F241" s="232" t="s">
        <v>856</v>
      </c>
      <c r="G241" s="230"/>
      <c r="H241" s="233">
        <v>20.2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225</v>
      </c>
      <c r="AU241" s="239" t="s">
        <v>89</v>
      </c>
      <c r="AV241" s="13" t="s">
        <v>89</v>
      </c>
      <c r="AW241" s="13" t="s">
        <v>34</v>
      </c>
      <c r="AX241" s="13" t="s">
        <v>80</v>
      </c>
      <c r="AY241" s="239" t="s">
        <v>142</v>
      </c>
    </row>
    <row r="242" spans="2:51" s="14" customFormat="1" ht="11.25">
      <c r="B242" s="240"/>
      <c r="C242" s="241"/>
      <c r="D242" s="213" t="s">
        <v>225</v>
      </c>
      <c r="E242" s="242" t="s">
        <v>1</v>
      </c>
      <c r="F242" s="243" t="s">
        <v>227</v>
      </c>
      <c r="G242" s="241"/>
      <c r="H242" s="244">
        <v>20.2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225</v>
      </c>
      <c r="AU242" s="250" t="s">
        <v>89</v>
      </c>
      <c r="AV242" s="14" t="s">
        <v>141</v>
      </c>
      <c r="AW242" s="14" t="s">
        <v>34</v>
      </c>
      <c r="AX242" s="14" t="s">
        <v>87</v>
      </c>
      <c r="AY242" s="250" t="s">
        <v>142</v>
      </c>
    </row>
    <row r="243" spans="1:65" s="2" customFormat="1" ht="21.75" customHeight="1">
      <c r="A243" s="34"/>
      <c r="B243" s="35"/>
      <c r="C243" s="200" t="s">
        <v>424</v>
      </c>
      <c r="D243" s="200" t="s">
        <v>143</v>
      </c>
      <c r="E243" s="201" t="s">
        <v>541</v>
      </c>
      <c r="F243" s="202" t="s">
        <v>542</v>
      </c>
      <c r="G243" s="203" t="s">
        <v>334</v>
      </c>
      <c r="H243" s="204">
        <v>21</v>
      </c>
      <c r="I243" s="205"/>
      <c r="J243" s="206">
        <f>ROUND(I243*H243,2)</f>
        <v>0</v>
      </c>
      <c r="K243" s="202" t="s">
        <v>147</v>
      </c>
      <c r="L243" s="39"/>
      <c r="M243" s="207" t="s">
        <v>1</v>
      </c>
      <c r="N243" s="208" t="s">
        <v>45</v>
      </c>
      <c r="O243" s="71"/>
      <c r="P243" s="209">
        <f>O243*H243</f>
        <v>0</v>
      </c>
      <c r="Q243" s="209">
        <v>0.00061</v>
      </c>
      <c r="R243" s="209">
        <f>Q243*H243</f>
        <v>0.01281</v>
      </c>
      <c r="S243" s="209">
        <v>0</v>
      </c>
      <c r="T243" s="21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1" t="s">
        <v>141</v>
      </c>
      <c r="AT243" s="211" t="s">
        <v>143</v>
      </c>
      <c r="AU243" s="211" t="s">
        <v>89</v>
      </c>
      <c r="AY243" s="17" t="s">
        <v>142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7" t="s">
        <v>87</v>
      </c>
      <c r="BK243" s="212">
        <f>ROUND(I243*H243,2)</f>
        <v>0</v>
      </c>
      <c r="BL243" s="17" t="s">
        <v>141</v>
      </c>
      <c r="BM243" s="211" t="s">
        <v>857</v>
      </c>
    </row>
    <row r="244" spans="2:51" s="13" customFormat="1" ht="11.25">
      <c r="B244" s="229"/>
      <c r="C244" s="230"/>
      <c r="D244" s="213" t="s">
        <v>225</v>
      </c>
      <c r="E244" s="231" t="s">
        <v>1</v>
      </c>
      <c r="F244" s="232" t="s">
        <v>689</v>
      </c>
      <c r="G244" s="230"/>
      <c r="H244" s="233">
        <v>21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225</v>
      </c>
      <c r="AU244" s="239" t="s">
        <v>89</v>
      </c>
      <c r="AV244" s="13" t="s">
        <v>89</v>
      </c>
      <c r="AW244" s="13" t="s">
        <v>34</v>
      </c>
      <c r="AX244" s="13" t="s">
        <v>80</v>
      </c>
      <c r="AY244" s="239" t="s">
        <v>142</v>
      </c>
    </row>
    <row r="245" spans="2:51" s="14" customFormat="1" ht="11.25">
      <c r="B245" s="240"/>
      <c r="C245" s="241"/>
      <c r="D245" s="213" t="s">
        <v>225</v>
      </c>
      <c r="E245" s="242" t="s">
        <v>1</v>
      </c>
      <c r="F245" s="243" t="s">
        <v>227</v>
      </c>
      <c r="G245" s="241"/>
      <c r="H245" s="244">
        <v>21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225</v>
      </c>
      <c r="AU245" s="250" t="s">
        <v>89</v>
      </c>
      <c r="AV245" s="14" t="s">
        <v>141</v>
      </c>
      <c r="AW245" s="14" t="s">
        <v>34</v>
      </c>
      <c r="AX245" s="14" t="s">
        <v>87</v>
      </c>
      <c r="AY245" s="250" t="s">
        <v>142</v>
      </c>
    </row>
    <row r="246" spans="2:63" s="11" customFormat="1" ht="22.9" customHeight="1">
      <c r="B246" s="186"/>
      <c r="C246" s="187"/>
      <c r="D246" s="188" t="s">
        <v>79</v>
      </c>
      <c r="E246" s="227" t="s">
        <v>403</v>
      </c>
      <c r="F246" s="227" t="s">
        <v>404</v>
      </c>
      <c r="G246" s="187"/>
      <c r="H246" s="187"/>
      <c r="I246" s="190"/>
      <c r="J246" s="228">
        <f>BK246</f>
        <v>0</v>
      </c>
      <c r="K246" s="187"/>
      <c r="L246" s="192"/>
      <c r="M246" s="193"/>
      <c r="N246" s="194"/>
      <c r="O246" s="194"/>
      <c r="P246" s="195">
        <f>SUM(P247:P266)</f>
        <v>0</v>
      </c>
      <c r="Q246" s="194"/>
      <c r="R246" s="195">
        <f>SUM(R247:R266)</f>
        <v>0</v>
      </c>
      <c r="S246" s="194"/>
      <c r="T246" s="196">
        <f>SUM(T247:T266)</f>
        <v>0</v>
      </c>
      <c r="AR246" s="197" t="s">
        <v>87</v>
      </c>
      <c r="AT246" s="198" t="s">
        <v>79</v>
      </c>
      <c r="AU246" s="198" t="s">
        <v>87</v>
      </c>
      <c r="AY246" s="197" t="s">
        <v>142</v>
      </c>
      <c r="BK246" s="199">
        <f>SUM(BK247:BK266)</f>
        <v>0</v>
      </c>
    </row>
    <row r="247" spans="1:65" s="2" customFormat="1" ht="16.5" customHeight="1">
      <c r="A247" s="34"/>
      <c r="B247" s="35"/>
      <c r="C247" s="200" t="s">
        <v>531</v>
      </c>
      <c r="D247" s="200" t="s">
        <v>143</v>
      </c>
      <c r="E247" s="201" t="s">
        <v>571</v>
      </c>
      <c r="F247" s="202" t="s">
        <v>572</v>
      </c>
      <c r="G247" s="203" t="s">
        <v>408</v>
      </c>
      <c r="H247" s="204">
        <v>1.907</v>
      </c>
      <c r="I247" s="205"/>
      <c r="J247" s="206">
        <f>ROUND(I247*H247,2)</f>
        <v>0</v>
      </c>
      <c r="K247" s="202" t="s">
        <v>147</v>
      </c>
      <c r="L247" s="39"/>
      <c r="M247" s="207" t="s">
        <v>1</v>
      </c>
      <c r="N247" s="208" t="s">
        <v>45</v>
      </c>
      <c r="O247" s="71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1" t="s">
        <v>141</v>
      </c>
      <c r="AT247" s="211" t="s">
        <v>143</v>
      </c>
      <c r="AU247" s="211" t="s">
        <v>89</v>
      </c>
      <c r="AY247" s="17" t="s">
        <v>142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7" t="s">
        <v>87</v>
      </c>
      <c r="BK247" s="212">
        <f>ROUND(I247*H247,2)</f>
        <v>0</v>
      </c>
      <c r="BL247" s="17" t="s">
        <v>141</v>
      </c>
      <c r="BM247" s="211" t="s">
        <v>858</v>
      </c>
    </row>
    <row r="248" spans="2:51" s="13" customFormat="1" ht="11.25">
      <c r="B248" s="229"/>
      <c r="C248" s="230"/>
      <c r="D248" s="213" t="s">
        <v>225</v>
      </c>
      <c r="E248" s="231" t="s">
        <v>1</v>
      </c>
      <c r="F248" s="232" t="s">
        <v>691</v>
      </c>
      <c r="G248" s="230"/>
      <c r="H248" s="233">
        <v>1.907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225</v>
      </c>
      <c r="AU248" s="239" t="s">
        <v>89</v>
      </c>
      <c r="AV248" s="13" t="s">
        <v>89</v>
      </c>
      <c r="AW248" s="13" t="s">
        <v>34</v>
      </c>
      <c r="AX248" s="13" t="s">
        <v>80</v>
      </c>
      <c r="AY248" s="239" t="s">
        <v>142</v>
      </c>
    </row>
    <row r="249" spans="2:51" s="14" customFormat="1" ht="11.25">
      <c r="B249" s="240"/>
      <c r="C249" s="241"/>
      <c r="D249" s="213" t="s">
        <v>225</v>
      </c>
      <c r="E249" s="242" t="s">
        <v>1</v>
      </c>
      <c r="F249" s="243" t="s">
        <v>227</v>
      </c>
      <c r="G249" s="241"/>
      <c r="H249" s="244">
        <v>1.907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225</v>
      </c>
      <c r="AU249" s="250" t="s">
        <v>89</v>
      </c>
      <c r="AV249" s="14" t="s">
        <v>141</v>
      </c>
      <c r="AW249" s="14" t="s">
        <v>34</v>
      </c>
      <c r="AX249" s="14" t="s">
        <v>87</v>
      </c>
      <c r="AY249" s="250" t="s">
        <v>142</v>
      </c>
    </row>
    <row r="250" spans="1:65" s="2" customFormat="1" ht="21.75" customHeight="1">
      <c r="A250" s="34"/>
      <c r="B250" s="35"/>
      <c r="C250" s="200" t="s">
        <v>534</v>
      </c>
      <c r="D250" s="200" t="s">
        <v>143</v>
      </c>
      <c r="E250" s="201" t="s">
        <v>576</v>
      </c>
      <c r="F250" s="202" t="s">
        <v>577</v>
      </c>
      <c r="G250" s="203" t="s">
        <v>408</v>
      </c>
      <c r="H250" s="204">
        <v>26.698</v>
      </c>
      <c r="I250" s="205"/>
      <c r="J250" s="206">
        <f>ROUND(I250*H250,2)</f>
        <v>0</v>
      </c>
      <c r="K250" s="202" t="s">
        <v>147</v>
      </c>
      <c r="L250" s="39"/>
      <c r="M250" s="207" t="s">
        <v>1</v>
      </c>
      <c r="N250" s="208" t="s">
        <v>45</v>
      </c>
      <c r="O250" s="71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1" t="s">
        <v>141</v>
      </c>
      <c r="AT250" s="211" t="s">
        <v>143</v>
      </c>
      <c r="AU250" s="211" t="s">
        <v>89</v>
      </c>
      <c r="AY250" s="17" t="s">
        <v>142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87</v>
      </c>
      <c r="BK250" s="212">
        <f>ROUND(I250*H250,2)</f>
        <v>0</v>
      </c>
      <c r="BL250" s="17" t="s">
        <v>141</v>
      </c>
      <c r="BM250" s="211" t="s">
        <v>859</v>
      </c>
    </row>
    <row r="251" spans="2:51" s="15" customFormat="1" ht="11.25">
      <c r="B251" s="261"/>
      <c r="C251" s="262"/>
      <c r="D251" s="213" t="s">
        <v>225</v>
      </c>
      <c r="E251" s="263" t="s">
        <v>1</v>
      </c>
      <c r="F251" s="264" t="s">
        <v>415</v>
      </c>
      <c r="G251" s="262"/>
      <c r="H251" s="263" t="s">
        <v>1</v>
      </c>
      <c r="I251" s="265"/>
      <c r="J251" s="262"/>
      <c r="K251" s="262"/>
      <c r="L251" s="266"/>
      <c r="M251" s="267"/>
      <c r="N251" s="268"/>
      <c r="O251" s="268"/>
      <c r="P251" s="268"/>
      <c r="Q251" s="268"/>
      <c r="R251" s="268"/>
      <c r="S251" s="268"/>
      <c r="T251" s="269"/>
      <c r="AT251" s="270" t="s">
        <v>225</v>
      </c>
      <c r="AU251" s="270" t="s">
        <v>89</v>
      </c>
      <c r="AV251" s="15" t="s">
        <v>87</v>
      </c>
      <c r="AW251" s="15" t="s">
        <v>34</v>
      </c>
      <c r="AX251" s="15" t="s">
        <v>80</v>
      </c>
      <c r="AY251" s="270" t="s">
        <v>142</v>
      </c>
    </row>
    <row r="252" spans="2:51" s="13" customFormat="1" ht="11.25">
      <c r="B252" s="229"/>
      <c r="C252" s="230"/>
      <c r="D252" s="213" t="s">
        <v>225</v>
      </c>
      <c r="E252" s="231" t="s">
        <v>1</v>
      </c>
      <c r="F252" s="232" t="s">
        <v>693</v>
      </c>
      <c r="G252" s="230"/>
      <c r="H252" s="233">
        <v>26.698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225</v>
      </c>
      <c r="AU252" s="239" t="s">
        <v>89</v>
      </c>
      <c r="AV252" s="13" t="s">
        <v>89</v>
      </c>
      <c r="AW252" s="13" t="s">
        <v>34</v>
      </c>
      <c r="AX252" s="13" t="s">
        <v>80</v>
      </c>
      <c r="AY252" s="239" t="s">
        <v>142</v>
      </c>
    </row>
    <row r="253" spans="2:51" s="14" customFormat="1" ht="11.25">
      <c r="B253" s="240"/>
      <c r="C253" s="241"/>
      <c r="D253" s="213" t="s">
        <v>225</v>
      </c>
      <c r="E253" s="242" t="s">
        <v>1</v>
      </c>
      <c r="F253" s="243" t="s">
        <v>227</v>
      </c>
      <c r="G253" s="241"/>
      <c r="H253" s="244">
        <v>26.698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225</v>
      </c>
      <c r="AU253" s="250" t="s">
        <v>89</v>
      </c>
      <c r="AV253" s="14" t="s">
        <v>141</v>
      </c>
      <c r="AW253" s="14" t="s">
        <v>34</v>
      </c>
      <c r="AX253" s="14" t="s">
        <v>87</v>
      </c>
      <c r="AY253" s="250" t="s">
        <v>142</v>
      </c>
    </row>
    <row r="254" spans="1:65" s="2" customFormat="1" ht="16.5" customHeight="1">
      <c r="A254" s="34"/>
      <c r="B254" s="35"/>
      <c r="C254" s="200" t="s">
        <v>537</v>
      </c>
      <c r="D254" s="200" t="s">
        <v>143</v>
      </c>
      <c r="E254" s="201" t="s">
        <v>406</v>
      </c>
      <c r="F254" s="202" t="s">
        <v>407</v>
      </c>
      <c r="G254" s="203" t="s">
        <v>408</v>
      </c>
      <c r="H254" s="204">
        <v>3.69</v>
      </c>
      <c r="I254" s="205"/>
      <c r="J254" s="206">
        <f>ROUND(I254*H254,2)</f>
        <v>0</v>
      </c>
      <c r="K254" s="202" t="s">
        <v>147</v>
      </c>
      <c r="L254" s="39"/>
      <c r="M254" s="207" t="s">
        <v>1</v>
      </c>
      <c r="N254" s="208" t="s">
        <v>45</v>
      </c>
      <c r="O254" s="71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141</v>
      </c>
      <c r="AT254" s="211" t="s">
        <v>143</v>
      </c>
      <c r="AU254" s="211" t="s">
        <v>89</v>
      </c>
      <c r="AY254" s="17" t="s">
        <v>142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87</v>
      </c>
      <c r="BK254" s="212">
        <f>ROUND(I254*H254,2)</f>
        <v>0</v>
      </c>
      <c r="BL254" s="17" t="s">
        <v>141</v>
      </c>
      <c r="BM254" s="211" t="s">
        <v>860</v>
      </c>
    </row>
    <row r="255" spans="2:51" s="13" customFormat="1" ht="11.25">
      <c r="B255" s="229"/>
      <c r="C255" s="230"/>
      <c r="D255" s="213" t="s">
        <v>225</v>
      </c>
      <c r="E255" s="231" t="s">
        <v>1</v>
      </c>
      <c r="F255" s="232" t="s">
        <v>695</v>
      </c>
      <c r="G255" s="230"/>
      <c r="H255" s="233">
        <v>3.69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225</v>
      </c>
      <c r="AU255" s="239" t="s">
        <v>89</v>
      </c>
      <c r="AV255" s="13" t="s">
        <v>89</v>
      </c>
      <c r="AW255" s="13" t="s">
        <v>34</v>
      </c>
      <c r="AX255" s="13" t="s">
        <v>80</v>
      </c>
      <c r="AY255" s="239" t="s">
        <v>142</v>
      </c>
    </row>
    <row r="256" spans="2:51" s="14" customFormat="1" ht="11.25">
      <c r="B256" s="240"/>
      <c r="C256" s="241"/>
      <c r="D256" s="213" t="s">
        <v>225</v>
      </c>
      <c r="E256" s="242" t="s">
        <v>1</v>
      </c>
      <c r="F256" s="243" t="s">
        <v>227</v>
      </c>
      <c r="G256" s="241"/>
      <c r="H256" s="244">
        <v>3.69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225</v>
      </c>
      <c r="AU256" s="250" t="s">
        <v>89</v>
      </c>
      <c r="AV256" s="14" t="s">
        <v>141</v>
      </c>
      <c r="AW256" s="14" t="s">
        <v>34</v>
      </c>
      <c r="AX256" s="14" t="s">
        <v>87</v>
      </c>
      <c r="AY256" s="250" t="s">
        <v>142</v>
      </c>
    </row>
    <row r="257" spans="1:65" s="2" customFormat="1" ht="21.75" customHeight="1">
      <c r="A257" s="34"/>
      <c r="B257" s="35"/>
      <c r="C257" s="200" t="s">
        <v>540</v>
      </c>
      <c r="D257" s="200" t="s">
        <v>143</v>
      </c>
      <c r="E257" s="201" t="s">
        <v>412</v>
      </c>
      <c r="F257" s="202" t="s">
        <v>413</v>
      </c>
      <c r="G257" s="203" t="s">
        <v>408</v>
      </c>
      <c r="H257" s="204">
        <v>51.66</v>
      </c>
      <c r="I257" s="205"/>
      <c r="J257" s="206">
        <f>ROUND(I257*H257,2)</f>
        <v>0</v>
      </c>
      <c r="K257" s="202" t="s">
        <v>147</v>
      </c>
      <c r="L257" s="39"/>
      <c r="M257" s="207" t="s">
        <v>1</v>
      </c>
      <c r="N257" s="208" t="s">
        <v>45</v>
      </c>
      <c r="O257" s="71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1" t="s">
        <v>141</v>
      </c>
      <c r="AT257" s="211" t="s">
        <v>143</v>
      </c>
      <c r="AU257" s="211" t="s">
        <v>89</v>
      </c>
      <c r="AY257" s="17" t="s">
        <v>142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7" t="s">
        <v>87</v>
      </c>
      <c r="BK257" s="212">
        <f>ROUND(I257*H257,2)</f>
        <v>0</v>
      </c>
      <c r="BL257" s="17" t="s">
        <v>141</v>
      </c>
      <c r="BM257" s="211" t="s">
        <v>861</v>
      </c>
    </row>
    <row r="258" spans="2:51" s="15" customFormat="1" ht="11.25">
      <c r="B258" s="261"/>
      <c r="C258" s="262"/>
      <c r="D258" s="213" t="s">
        <v>225</v>
      </c>
      <c r="E258" s="263" t="s">
        <v>1</v>
      </c>
      <c r="F258" s="264" t="s">
        <v>415</v>
      </c>
      <c r="G258" s="262"/>
      <c r="H258" s="263" t="s">
        <v>1</v>
      </c>
      <c r="I258" s="265"/>
      <c r="J258" s="262"/>
      <c r="K258" s="262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225</v>
      </c>
      <c r="AU258" s="270" t="s">
        <v>89</v>
      </c>
      <c r="AV258" s="15" t="s">
        <v>87</v>
      </c>
      <c r="AW258" s="15" t="s">
        <v>34</v>
      </c>
      <c r="AX258" s="15" t="s">
        <v>80</v>
      </c>
      <c r="AY258" s="270" t="s">
        <v>142</v>
      </c>
    </row>
    <row r="259" spans="2:51" s="13" customFormat="1" ht="11.25">
      <c r="B259" s="229"/>
      <c r="C259" s="230"/>
      <c r="D259" s="213" t="s">
        <v>225</v>
      </c>
      <c r="E259" s="231" t="s">
        <v>1</v>
      </c>
      <c r="F259" s="232" t="s">
        <v>697</v>
      </c>
      <c r="G259" s="230"/>
      <c r="H259" s="233">
        <v>51.66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225</v>
      </c>
      <c r="AU259" s="239" t="s">
        <v>89</v>
      </c>
      <c r="AV259" s="13" t="s">
        <v>89</v>
      </c>
      <c r="AW259" s="13" t="s">
        <v>34</v>
      </c>
      <c r="AX259" s="13" t="s">
        <v>80</v>
      </c>
      <c r="AY259" s="239" t="s">
        <v>142</v>
      </c>
    </row>
    <row r="260" spans="2:51" s="14" customFormat="1" ht="11.25">
      <c r="B260" s="240"/>
      <c r="C260" s="241"/>
      <c r="D260" s="213" t="s">
        <v>225</v>
      </c>
      <c r="E260" s="242" t="s">
        <v>1</v>
      </c>
      <c r="F260" s="243" t="s">
        <v>227</v>
      </c>
      <c r="G260" s="241"/>
      <c r="H260" s="244">
        <v>51.66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225</v>
      </c>
      <c r="AU260" s="250" t="s">
        <v>89</v>
      </c>
      <c r="AV260" s="14" t="s">
        <v>141</v>
      </c>
      <c r="AW260" s="14" t="s">
        <v>34</v>
      </c>
      <c r="AX260" s="14" t="s">
        <v>87</v>
      </c>
      <c r="AY260" s="250" t="s">
        <v>142</v>
      </c>
    </row>
    <row r="261" spans="1:65" s="2" customFormat="1" ht="21.75" customHeight="1">
      <c r="A261" s="34"/>
      <c r="B261" s="35"/>
      <c r="C261" s="200" t="s">
        <v>545</v>
      </c>
      <c r="D261" s="200" t="s">
        <v>143</v>
      </c>
      <c r="E261" s="201" t="s">
        <v>418</v>
      </c>
      <c r="F261" s="202" t="s">
        <v>419</v>
      </c>
      <c r="G261" s="203" t="s">
        <v>408</v>
      </c>
      <c r="H261" s="204">
        <v>3.69</v>
      </c>
      <c r="I261" s="205"/>
      <c r="J261" s="206">
        <f>ROUND(I261*H261,2)</f>
        <v>0</v>
      </c>
      <c r="K261" s="202" t="s">
        <v>147</v>
      </c>
      <c r="L261" s="39"/>
      <c r="M261" s="207" t="s">
        <v>1</v>
      </c>
      <c r="N261" s="208" t="s">
        <v>45</v>
      </c>
      <c r="O261" s="71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1" t="s">
        <v>141</v>
      </c>
      <c r="AT261" s="211" t="s">
        <v>143</v>
      </c>
      <c r="AU261" s="211" t="s">
        <v>89</v>
      </c>
      <c r="AY261" s="17" t="s">
        <v>142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7" t="s">
        <v>87</v>
      </c>
      <c r="BK261" s="212">
        <f>ROUND(I261*H261,2)</f>
        <v>0</v>
      </c>
      <c r="BL261" s="17" t="s">
        <v>141</v>
      </c>
      <c r="BM261" s="211" t="s">
        <v>862</v>
      </c>
    </row>
    <row r="262" spans="2:51" s="13" customFormat="1" ht="11.25">
      <c r="B262" s="229"/>
      <c r="C262" s="230"/>
      <c r="D262" s="213" t="s">
        <v>225</v>
      </c>
      <c r="E262" s="231" t="s">
        <v>1</v>
      </c>
      <c r="F262" s="232" t="s">
        <v>863</v>
      </c>
      <c r="G262" s="230"/>
      <c r="H262" s="233">
        <v>3.69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225</v>
      </c>
      <c r="AU262" s="239" t="s">
        <v>89</v>
      </c>
      <c r="AV262" s="13" t="s">
        <v>89</v>
      </c>
      <c r="AW262" s="13" t="s">
        <v>34</v>
      </c>
      <c r="AX262" s="13" t="s">
        <v>80</v>
      </c>
      <c r="AY262" s="239" t="s">
        <v>142</v>
      </c>
    </row>
    <row r="263" spans="2:51" s="14" customFormat="1" ht="11.25">
      <c r="B263" s="240"/>
      <c r="C263" s="241"/>
      <c r="D263" s="213" t="s">
        <v>225</v>
      </c>
      <c r="E263" s="242" t="s">
        <v>1</v>
      </c>
      <c r="F263" s="243" t="s">
        <v>227</v>
      </c>
      <c r="G263" s="241"/>
      <c r="H263" s="244">
        <v>3.69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225</v>
      </c>
      <c r="AU263" s="250" t="s">
        <v>89</v>
      </c>
      <c r="AV263" s="14" t="s">
        <v>141</v>
      </c>
      <c r="AW263" s="14" t="s">
        <v>34</v>
      </c>
      <c r="AX263" s="14" t="s">
        <v>87</v>
      </c>
      <c r="AY263" s="250" t="s">
        <v>142</v>
      </c>
    </row>
    <row r="264" spans="1:65" s="2" customFormat="1" ht="21.75" customHeight="1">
      <c r="A264" s="34"/>
      <c r="B264" s="35"/>
      <c r="C264" s="200" t="s">
        <v>548</v>
      </c>
      <c r="D264" s="200" t="s">
        <v>143</v>
      </c>
      <c r="E264" s="201" t="s">
        <v>604</v>
      </c>
      <c r="F264" s="202" t="s">
        <v>605</v>
      </c>
      <c r="G264" s="203" t="s">
        <v>408</v>
      </c>
      <c r="H264" s="204">
        <v>1.907</v>
      </c>
      <c r="I264" s="205"/>
      <c r="J264" s="206">
        <f>ROUND(I264*H264,2)</f>
        <v>0</v>
      </c>
      <c r="K264" s="202" t="s">
        <v>147</v>
      </c>
      <c r="L264" s="39"/>
      <c r="M264" s="207" t="s">
        <v>1</v>
      </c>
      <c r="N264" s="208" t="s">
        <v>45</v>
      </c>
      <c r="O264" s="71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1" t="s">
        <v>141</v>
      </c>
      <c r="AT264" s="211" t="s">
        <v>143</v>
      </c>
      <c r="AU264" s="211" t="s">
        <v>89</v>
      </c>
      <c r="AY264" s="17" t="s">
        <v>142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7" t="s">
        <v>87</v>
      </c>
      <c r="BK264" s="212">
        <f>ROUND(I264*H264,2)</f>
        <v>0</v>
      </c>
      <c r="BL264" s="17" t="s">
        <v>141</v>
      </c>
      <c r="BM264" s="211" t="s">
        <v>864</v>
      </c>
    </row>
    <row r="265" spans="2:51" s="13" customFormat="1" ht="11.25">
      <c r="B265" s="229"/>
      <c r="C265" s="230"/>
      <c r="D265" s="213" t="s">
        <v>225</v>
      </c>
      <c r="E265" s="231" t="s">
        <v>1</v>
      </c>
      <c r="F265" s="232" t="s">
        <v>701</v>
      </c>
      <c r="G265" s="230"/>
      <c r="H265" s="233">
        <v>1.907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225</v>
      </c>
      <c r="AU265" s="239" t="s">
        <v>89</v>
      </c>
      <c r="AV265" s="13" t="s">
        <v>89</v>
      </c>
      <c r="AW265" s="13" t="s">
        <v>34</v>
      </c>
      <c r="AX265" s="13" t="s">
        <v>80</v>
      </c>
      <c r="AY265" s="239" t="s">
        <v>142</v>
      </c>
    </row>
    <row r="266" spans="2:51" s="14" customFormat="1" ht="11.25">
      <c r="B266" s="240"/>
      <c r="C266" s="241"/>
      <c r="D266" s="213" t="s">
        <v>225</v>
      </c>
      <c r="E266" s="242" t="s">
        <v>1</v>
      </c>
      <c r="F266" s="243" t="s">
        <v>227</v>
      </c>
      <c r="G266" s="241"/>
      <c r="H266" s="244">
        <v>1.907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225</v>
      </c>
      <c r="AU266" s="250" t="s">
        <v>89</v>
      </c>
      <c r="AV266" s="14" t="s">
        <v>141</v>
      </c>
      <c r="AW266" s="14" t="s">
        <v>34</v>
      </c>
      <c r="AX266" s="14" t="s">
        <v>87</v>
      </c>
      <c r="AY266" s="250" t="s">
        <v>142</v>
      </c>
    </row>
    <row r="267" spans="2:63" s="11" customFormat="1" ht="22.9" customHeight="1">
      <c r="B267" s="186"/>
      <c r="C267" s="187"/>
      <c r="D267" s="188" t="s">
        <v>79</v>
      </c>
      <c r="E267" s="227" t="s">
        <v>422</v>
      </c>
      <c r="F267" s="227" t="s">
        <v>423</v>
      </c>
      <c r="G267" s="187"/>
      <c r="H267" s="187"/>
      <c r="I267" s="190"/>
      <c r="J267" s="228">
        <f>BK267</f>
        <v>0</v>
      </c>
      <c r="K267" s="187"/>
      <c r="L267" s="192"/>
      <c r="M267" s="193"/>
      <c r="N267" s="194"/>
      <c r="O267" s="194"/>
      <c r="P267" s="195">
        <f>P268</f>
        <v>0</v>
      </c>
      <c r="Q267" s="194"/>
      <c r="R267" s="195">
        <f>R268</f>
        <v>0</v>
      </c>
      <c r="S267" s="194"/>
      <c r="T267" s="196">
        <f>T268</f>
        <v>0</v>
      </c>
      <c r="AR267" s="197" t="s">
        <v>87</v>
      </c>
      <c r="AT267" s="198" t="s">
        <v>79</v>
      </c>
      <c r="AU267" s="198" t="s">
        <v>87</v>
      </c>
      <c r="AY267" s="197" t="s">
        <v>142</v>
      </c>
      <c r="BK267" s="199">
        <f>BK268</f>
        <v>0</v>
      </c>
    </row>
    <row r="268" spans="1:65" s="2" customFormat="1" ht="21.75" customHeight="1">
      <c r="A268" s="34"/>
      <c r="B268" s="35"/>
      <c r="C268" s="200" t="s">
        <v>553</v>
      </c>
      <c r="D268" s="200" t="s">
        <v>143</v>
      </c>
      <c r="E268" s="201" t="s">
        <v>425</v>
      </c>
      <c r="F268" s="202" t="s">
        <v>426</v>
      </c>
      <c r="G268" s="203" t="s">
        <v>408</v>
      </c>
      <c r="H268" s="204">
        <v>17.713</v>
      </c>
      <c r="I268" s="205"/>
      <c r="J268" s="206">
        <f>ROUND(I268*H268,2)</f>
        <v>0</v>
      </c>
      <c r="K268" s="202" t="s">
        <v>147</v>
      </c>
      <c r="L268" s="39"/>
      <c r="M268" s="271" t="s">
        <v>1</v>
      </c>
      <c r="N268" s="272" t="s">
        <v>45</v>
      </c>
      <c r="O268" s="219"/>
      <c r="P268" s="273">
        <f>O268*H268</f>
        <v>0</v>
      </c>
      <c r="Q268" s="273">
        <v>0</v>
      </c>
      <c r="R268" s="273">
        <f>Q268*H268</f>
        <v>0</v>
      </c>
      <c r="S268" s="273">
        <v>0</v>
      </c>
      <c r="T268" s="27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1" t="s">
        <v>141</v>
      </c>
      <c r="AT268" s="211" t="s">
        <v>143</v>
      </c>
      <c r="AU268" s="211" t="s">
        <v>89</v>
      </c>
      <c r="AY268" s="17" t="s">
        <v>142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7" t="s">
        <v>87</v>
      </c>
      <c r="BK268" s="212">
        <f>ROUND(I268*H268,2)</f>
        <v>0</v>
      </c>
      <c r="BL268" s="17" t="s">
        <v>141</v>
      </c>
      <c r="BM268" s="211" t="s">
        <v>865</v>
      </c>
    </row>
    <row r="269" spans="1:31" s="2" customFormat="1" ht="6.95" customHeight="1">
      <c r="A269" s="34"/>
      <c r="B269" s="54"/>
      <c r="C269" s="55"/>
      <c r="D269" s="55"/>
      <c r="E269" s="55"/>
      <c r="F269" s="55"/>
      <c r="G269" s="55"/>
      <c r="H269" s="55"/>
      <c r="I269" s="158"/>
      <c r="J269" s="55"/>
      <c r="K269" s="55"/>
      <c r="L269" s="39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sheetProtection algorithmName="SHA-512" hashValue="w9UKk+BMkV9bCTWA+tVVBaN3bwRCLii4V32TeciUzb51uvBkkORbmDeUD8vJtwM1nEp4ifHEIw6jGZg/BAA5qg==" saltValue="pGU3CdnGkPXz+sN5Ayv2uIe8uTlu8lKHDAPv4YeyV0hZcfjR+zVjbkVuCK+rsxGhl0x7j1EMCL6bmD1zqbiv1Q==" spinCount="100000" sheet="1" objects="1" scenarios="1" formatColumns="0" formatRows="0" autoFilter="0"/>
  <autoFilter ref="C125:K26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115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89</v>
      </c>
    </row>
    <row r="4" spans="2:46" s="1" customFormat="1" ht="24.95" customHeight="1">
      <c r="B4" s="20"/>
      <c r="D4" s="119" t="s">
        <v>116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20" t="str">
        <f>'Rekapitulace stavby'!K6</f>
        <v>Dostavba nástupišť 4 zastávek na území města Třinec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117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799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210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866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29. 1. 2020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23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30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32</v>
      </c>
      <c r="E22" s="34"/>
      <c r="F22" s="34"/>
      <c r="G22" s="34"/>
      <c r="H22" s="34"/>
      <c r="I22" s="123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35</v>
      </c>
      <c r="F23" s="34"/>
      <c r="G23" s="34"/>
      <c r="H23" s="34"/>
      <c r="I23" s="123" t="s">
        <v>28</v>
      </c>
      <c r="J23" s="110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37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28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39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40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42</v>
      </c>
      <c r="G34" s="34"/>
      <c r="H34" s="34"/>
      <c r="I34" s="134" t="s">
        <v>41</v>
      </c>
      <c r="J34" s="133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44</v>
      </c>
      <c r="E35" s="121" t="s">
        <v>45</v>
      </c>
      <c r="F35" s="136">
        <f>ROUND((SUM(BE126:BE282)),2)</f>
        <v>0</v>
      </c>
      <c r="G35" s="34"/>
      <c r="H35" s="34"/>
      <c r="I35" s="137">
        <v>0.21</v>
      </c>
      <c r="J35" s="136">
        <f>ROUND(((SUM(BE126:BE282))*I35),2)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46</v>
      </c>
      <c r="F36" s="136">
        <f>ROUND((SUM(BF126:BF282)),2)</f>
        <v>0</v>
      </c>
      <c r="G36" s="34"/>
      <c r="H36" s="34"/>
      <c r="I36" s="137">
        <v>0.15</v>
      </c>
      <c r="J36" s="136">
        <f>ROUND(((SUM(BF126:BF282))*I36),2)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47</v>
      </c>
      <c r="F37" s="136">
        <f>ROUND((SUM(BG126:BG282)),2)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48</v>
      </c>
      <c r="F38" s="136">
        <f>ROUND((SUM(BH126:BH282)),2)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49</v>
      </c>
      <c r="F39" s="136">
        <f>ROUND((SUM(BI126:BI282)),2)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50</v>
      </c>
      <c r="E41" s="140"/>
      <c r="F41" s="140"/>
      <c r="G41" s="141" t="s">
        <v>51</v>
      </c>
      <c r="H41" s="142" t="s">
        <v>52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53</v>
      </c>
      <c r="E50" s="147"/>
      <c r="F50" s="147"/>
      <c r="G50" s="146" t="s">
        <v>54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55</v>
      </c>
      <c r="E61" s="150"/>
      <c r="F61" s="151" t="s">
        <v>56</v>
      </c>
      <c r="G61" s="149" t="s">
        <v>55</v>
      </c>
      <c r="H61" s="150"/>
      <c r="I61" s="152"/>
      <c r="J61" s="153" t="s">
        <v>56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57</v>
      </c>
      <c r="E65" s="154"/>
      <c r="F65" s="154"/>
      <c r="G65" s="146" t="s">
        <v>58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55</v>
      </c>
      <c r="E76" s="150"/>
      <c r="F76" s="151" t="s">
        <v>56</v>
      </c>
      <c r="G76" s="149" t="s">
        <v>55</v>
      </c>
      <c r="H76" s="150"/>
      <c r="I76" s="152"/>
      <c r="J76" s="153" t="s">
        <v>56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119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7" t="str">
        <f>E7</f>
        <v>Dostavba nástupišť 4 zastávek na území města Třinec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799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210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0" t="str">
        <f>E11</f>
        <v>3.2 - Zastávka č.3 - směr Guty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Třinec</v>
      </c>
      <c r="G91" s="36"/>
      <c r="H91" s="36"/>
      <c r="I91" s="123" t="s">
        <v>22</v>
      </c>
      <c r="J91" s="66" t="str">
        <f>IF(J14="","",J14)</f>
        <v>29. 1. 2020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Město Třinec</v>
      </c>
      <c r="G93" s="36"/>
      <c r="H93" s="36"/>
      <c r="I93" s="123" t="s">
        <v>32</v>
      </c>
      <c r="J93" s="32" t="str">
        <f>E23</f>
        <v>UDI MORAVA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123" t="s">
        <v>37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120</v>
      </c>
      <c r="D96" s="163"/>
      <c r="E96" s="163"/>
      <c r="F96" s="163"/>
      <c r="G96" s="163"/>
      <c r="H96" s="163"/>
      <c r="I96" s="164"/>
      <c r="J96" s="165" t="s">
        <v>121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122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123</v>
      </c>
    </row>
    <row r="99" spans="2:12" s="9" customFormat="1" ht="24.95" customHeight="1">
      <c r="B99" s="167"/>
      <c r="C99" s="168"/>
      <c r="D99" s="169" t="s">
        <v>212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2" customFormat="1" ht="19.9" customHeight="1">
      <c r="B100" s="221"/>
      <c r="C100" s="104"/>
      <c r="D100" s="222" t="s">
        <v>213</v>
      </c>
      <c r="E100" s="223"/>
      <c r="F100" s="223"/>
      <c r="G100" s="223"/>
      <c r="H100" s="223"/>
      <c r="I100" s="224"/>
      <c r="J100" s="225">
        <f>J128</f>
        <v>0</v>
      </c>
      <c r="K100" s="104"/>
      <c r="L100" s="226"/>
    </row>
    <row r="101" spans="2:12" s="12" customFormat="1" ht="19.9" customHeight="1">
      <c r="B101" s="221"/>
      <c r="C101" s="104"/>
      <c r="D101" s="222" t="s">
        <v>214</v>
      </c>
      <c r="E101" s="223"/>
      <c r="F101" s="223"/>
      <c r="G101" s="223"/>
      <c r="H101" s="223"/>
      <c r="I101" s="224"/>
      <c r="J101" s="225">
        <f>J178</f>
        <v>0</v>
      </c>
      <c r="K101" s="104"/>
      <c r="L101" s="226"/>
    </row>
    <row r="102" spans="2:12" s="12" customFormat="1" ht="19.9" customHeight="1">
      <c r="B102" s="221"/>
      <c r="C102" s="104"/>
      <c r="D102" s="222" t="s">
        <v>215</v>
      </c>
      <c r="E102" s="223"/>
      <c r="F102" s="223"/>
      <c r="G102" s="223"/>
      <c r="H102" s="223"/>
      <c r="I102" s="224"/>
      <c r="J102" s="225">
        <f>J205</f>
        <v>0</v>
      </c>
      <c r="K102" s="104"/>
      <c r="L102" s="226"/>
    </row>
    <row r="103" spans="2:12" s="12" customFormat="1" ht="19.9" customHeight="1">
      <c r="B103" s="221"/>
      <c r="C103" s="104"/>
      <c r="D103" s="222" t="s">
        <v>216</v>
      </c>
      <c r="E103" s="223"/>
      <c r="F103" s="223"/>
      <c r="G103" s="223"/>
      <c r="H103" s="223"/>
      <c r="I103" s="224"/>
      <c r="J103" s="225">
        <f>J251</f>
        <v>0</v>
      </c>
      <c r="K103" s="104"/>
      <c r="L103" s="226"/>
    </row>
    <row r="104" spans="2:12" s="12" customFormat="1" ht="19.9" customHeight="1">
      <c r="B104" s="221"/>
      <c r="C104" s="104"/>
      <c r="D104" s="222" t="s">
        <v>217</v>
      </c>
      <c r="E104" s="223"/>
      <c r="F104" s="223"/>
      <c r="G104" s="223"/>
      <c r="H104" s="223"/>
      <c r="I104" s="224"/>
      <c r="J104" s="225">
        <f>J281</f>
        <v>0</v>
      </c>
      <c r="K104" s="104"/>
      <c r="L104" s="226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7" t="str">
        <f>E7</f>
        <v>Dostavba nástupišť 4 zastávek na území města Třinec</v>
      </c>
      <c r="F114" s="328"/>
      <c r="G114" s="328"/>
      <c r="H114" s="328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7" t="s">
        <v>799</v>
      </c>
      <c r="F116" s="329"/>
      <c r="G116" s="329"/>
      <c r="H116" s="329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210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0" t="str">
        <f>E11</f>
        <v>3.2 - Zastávka č.3 - směr Guty</v>
      </c>
      <c r="F118" s="329"/>
      <c r="G118" s="329"/>
      <c r="H118" s="329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Třinec</v>
      </c>
      <c r="G120" s="36"/>
      <c r="H120" s="36"/>
      <c r="I120" s="123" t="s">
        <v>22</v>
      </c>
      <c r="J120" s="66" t="str">
        <f>IF(J14="","",J14)</f>
        <v>29. 1. 2020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>Město Třinec</v>
      </c>
      <c r="G122" s="36"/>
      <c r="H122" s="36"/>
      <c r="I122" s="123" t="s">
        <v>32</v>
      </c>
      <c r="J122" s="32" t="str">
        <f>E23</f>
        <v>UDI MORAVA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123" t="s">
        <v>37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0" customFormat="1" ht="29.25" customHeight="1">
      <c r="A125" s="174"/>
      <c r="B125" s="175"/>
      <c r="C125" s="176" t="s">
        <v>127</v>
      </c>
      <c r="D125" s="177" t="s">
        <v>65</v>
      </c>
      <c r="E125" s="177" t="s">
        <v>61</v>
      </c>
      <c r="F125" s="177" t="s">
        <v>62</v>
      </c>
      <c r="G125" s="177" t="s">
        <v>128</v>
      </c>
      <c r="H125" s="177" t="s">
        <v>129</v>
      </c>
      <c r="I125" s="178" t="s">
        <v>130</v>
      </c>
      <c r="J125" s="177" t="s">
        <v>121</v>
      </c>
      <c r="K125" s="179" t="s">
        <v>131</v>
      </c>
      <c r="L125" s="180"/>
      <c r="M125" s="75" t="s">
        <v>1</v>
      </c>
      <c r="N125" s="76" t="s">
        <v>44</v>
      </c>
      <c r="O125" s="76" t="s">
        <v>132</v>
      </c>
      <c r="P125" s="76" t="s">
        <v>133</v>
      </c>
      <c r="Q125" s="76" t="s">
        <v>134</v>
      </c>
      <c r="R125" s="76" t="s">
        <v>135</v>
      </c>
      <c r="S125" s="76" t="s">
        <v>136</v>
      </c>
      <c r="T125" s="77" t="s">
        <v>137</v>
      </c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4"/>
      <c r="B126" s="35"/>
      <c r="C126" s="82" t="s">
        <v>138</v>
      </c>
      <c r="D126" s="36"/>
      <c r="E126" s="36"/>
      <c r="F126" s="36"/>
      <c r="G126" s="36"/>
      <c r="H126" s="36"/>
      <c r="I126" s="122"/>
      <c r="J126" s="181">
        <f>BK126</f>
        <v>0</v>
      </c>
      <c r="K126" s="36"/>
      <c r="L126" s="39"/>
      <c r="M126" s="78"/>
      <c r="N126" s="182"/>
      <c r="O126" s="79"/>
      <c r="P126" s="183">
        <f>P127</f>
        <v>0</v>
      </c>
      <c r="Q126" s="79"/>
      <c r="R126" s="183">
        <f>R127</f>
        <v>17.802954</v>
      </c>
      <c r="S126" s="79"/>
      <c r="T126" s="184">
        <f>T127</f>
        <v>18.01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79</v>
      </c>
      <c r="AU126" s="17" t="s">
        <v>123</v>
      </c>
      <c r="BK126" s="185">
        <f>BK127</f>
        <v>0</v>
      </c>
    </row>
    <row r="127" spans="2:63" s="11" customFormat="1" ht="25.9" customHeight="1">
      <c r="B127" s="186"/>
      <c r="C127" s="187"/>
      <c r="D127" s="188" t="s">
        <v>79</v>
      </c>
      <c r="E127" s="189" t="s">
        <v>218</v>
      </c>
      <c r="F127" s="189" t="s">
        <v>219</v>
      </c>
      <c r="G127" s="187"/>
      <c r="H127" s="187"/>
      <c r="I127" s="190"/>
      <c r="J127" s="191">
        <f>BK127</f>
        <v>0</v>
      </c>
      <c r="K127" s="187"/>
      <c r="L127" s="192"/>
      <c r="M127" s="193"/>
      <c r="N127" s="194"/>
      <c r="O127" s="194"/>
      <c r="P127" s="195">
        <f>P128+P178+P205+P251+P281</f>
        <v>0</v>
      </c>
      <c r="Q127" s="194"/>
      <c r="R127" s="195">
        <f>R128+R178+R205+R251+R281</f>
        <v>17.802954</v>
      </c>
      <c r="S127" s="194"/>
      <c r="T127" s="196">
        <f>T128+T178+T205+T251+T281</f>
        <v>18.01</v>
      </c>
      <c r="AR127" s="197" t="s">
        <v>87</v>
      </c>
      <c r="AT127" s="198" t="s">
        <v>79</v>
      </c>
      <c r="AU127" s="198" t="s">
        <v>80</v>
      </c>
      <c r="AY127" s="197" t="s">
        <v>142</v>
      </c>
      <c r="BK127" s="199">
        <f>BK128+BK178+BK205+BK251+BK281</f>
        <v>0</v>
      </c>
    </row>
    <row r="128" spans="2:63" s="11" customFormat="1" ht="22.9" customHeight="1">
      <c r="B128" s="186"/>
      <c r="C128" s="187"/>
      <c r="D128" s="188" t="s">
        <v>79</v>
      </c>
      <c r="E128" s="227" t="s">
        <v>87</v>
      </c>
      <c r="F128" s="227" t="s">
        <v>220</v>
      </c>
      <c r="G128" s="187"/>
      <c r="H128" s="187"/>
      <c r="I128" s="190"/>
      <c r="J128" s="228">
        <f>BK128</f>
        <v>0</v>
      </c>
      <c r="K128" s="187"/>
      <c r="L128" s="192"/>
      <c r="M128" s="193"/>
      <c r="N128" s="194"/>
      <c r="O128" s="194"/>
      <c r="P128" s="195">
        <f>SUM(P129:P177)</f>
        <v>0</v>
      </c>
      <c r="Q128" s="194"/>
      <c r="R128" s="195">
        <f>SUM(R129:R177)</f>
        <v>0.0012900000000000001</v>
      </c>
      <c r="S128" s="194"/>
      <c r="T128" s="196">
        <f>SUM(T129:T177)</f>
        <v>18.01</v>
      </c>
      <c r="AR128" s="197" t="s">
        <v>87</v>
      </c>
      <c r="AT128" s="198" t="s">
        <v>79</v>
      </c>
      <c r="AU128" s="198" t="s">
        <v>87</v>
      </c>
      <c r="AY128" s="197" t="s">
        <v>142</v>
      </c>
      <c r="BK128" s="199">
        <f>SUM(BK129:BK177)</f>
        <v>0</v>
      </c>
    </row>
    <row r="129" spans="1:65" s="2" customFormat="1" ht="21.75" customHeight="1">
      <c r="A129" s="34"/>
      <c r="B129" s="35"/>
      <c r="C129" s="200" t="s">
        <v>87</v>
      </c>
      <c r="D129" s="200" t="s">
        <v>143</v>
      </c>
      <c r="E129" s="201" t="s">
        <v>435</v>
      </c>
      <c r="F129" s="202" t="s">
        <v>436</v>
      </c>
      <c r="G129" s="203" t="s">
        <v>254</v>
      </c>
      <c r="H129" s="204">
        <v>26</v>
      </c>
      <c r="I129" s="205"/>
      <c r="J129" s="206">
        <f>ROUND(I129*H129,2)</f>
        <v>0</v>
      </c>
      <c r="K129" s="202" t="s">
        <v>147</v>
      </c>
      <c r="L129" s="39"/>
      <c r="M129" s="207" t="s">
        <v>1</v>
      </c>
      <c r="N129" s="208" t="s">
        <v>45</v>
      </c>
      <c r="O129" s="71"/>
      <c r="P129" s="209">
        <f>O129*H129</f>
        <v>0</v>
      </c>
      <c r="Q129" s="209">
        <v>0</v>
      </c>
      <c r="R129" s="209">
        <f>Q129*H129</f>
        <v>0</v>
      </c>
      <c r="S129" s="209">
        <v>0.325</v>
      </c>
      <c r="T129" s="210">
        <f>S129*H129</f>
        <v>8.450000000000001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1" t="s">
        <v>141</v>
      </c>
      <c r="AT129" s="211" t="s">
        <v>143</v>
      </c>
      <c r="AU129" s="211" t="s">
        <v>89</v>
      </c>
      <c r="AY129" s="17" t="s">
        <v>142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87</v>
      </c>
      <c r="BK129" s="212">
        <f>ROUND(I129*H129,2)</f>
        <v>0</v>
      </c>
      <c r="BL129" s="17" t="s">
        <v>141</v>
      </c>
      <c r="BM129" s="211" t="s">
        <v>867</v>
      </c>
    </row>
    <row r="130" spans="2:51" s="13" customFormat="1" ht="11.25">
      <c r="B130" s="229"/>
      <c r="C130" s="230"/>
      <c r="D130" s="213" t="s">
        <v>225</v>
      </c>
      <c r="E130" s="231" t="s">
        <v>1</v>
      </c>
      <c r="F130" s="232" t="s">
        <v>868</v>
      </c>
      <c r="G130" s="230"/>
      <c r="H130" s="233">
        <v>26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225</v>
      </c>
      <c r="AU130" s="239" t="s">
        <v>89</v>
      </c>
      <c r="AV130" s="13" t="s">
        <v>89</v>
      </c>
      <c r="AW130" s="13" t="s">
        <v>34</v>
      </c>
      <c r="AX130" s="13" t="s">
        <v>80</v>
      </c>
      <c r="AY130" s="239" t="s">
        <v>142</v>
      </c>
    </row>
    <row r="131" spans="2:51" s="14" customFormat="1" ht="11.25">
      <c r="B131" s="240"/>
      <c r="C131" s="241"/>
      <c r="D131" s="213" t="s">
        <v>225</v>
      </c>
      <c r="E131" s="242" t="s">
        <v>1</v>
      </c>
      <c r="F131" s="243" t="s">
        <v>227</v>
      </c>
      <c r="G131" s="241"/>
      <c r="H131" s="244">
        <v>26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225</v>
      </c>
      <c r="AU131" s="250" t="s">
        <v>89</v>
      </c>
      <c r="AV131" s="14" t="s">
        <v>141</v>
      </c>
      <c r="AW131" s="14" t="s">
        <v>34</v>
      </c>
      <c r="AX131" s="14" t="s">
        <v>87</v>
      </c>
      <c r="AY131" s="250" t="s">
        <v>142</v>
      </c>
    </row>
    <row r="132" spans="1:65" s="2" customFormat="1" ht="16.5" customHeight="1">
      <c r="A132" s="34"/>
      <c r="B132" s="35"/>
      <c r="C132" s="200" t="s">
        <v>89</v>
      </c>
      <c r="D132" s="200" t="s">
        <v>143</v>
      </c>
      <c r="E132" s="201" t="s">
        <v>439</v>
      </c>
      <c r="F132" s="202" t="s">
        <v>440</v>
      </c>
      <c r="G132" s="203" t="s">
        <v>254</v>
      </c>
      <c r="H132" s="204">
        <v>26</v>
      </c>
      <c r="I132" s="205"/>
      <c r="J132" s="206">
        <f>ROUND(I132*H132,2)</f>
        <v>0</v>
      </c>
      <c r="K132" s="202" t="s">
        <v>147</v>
      </c>
      <c r="L132" s="39"/>
      <c r="M132" s="207" t="s">
        <v>1</v>
      </c>
      <c r="N132" s="208" t="s">
        <v>45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0.098</v>
      </c>
      <c r="T132" s="210">
        <f>S132*H132</f>
        <v>2.548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141</v>
      </c>
      <c r="AT132" s="211" t="s">
        <v>143</v>
      </c>
      <c r="AU132" s="211" t="s">
        <v>89</v>
      </c>
      <c r="AY132" s="17" t="s">
        <v>142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87</v>
      </c>
      <c r="BK132" s="212">
        <f>ROUND(I132*H132,2)</f>
        <v>0</v>
      </c>
      <c r="BL132" s="17" t="s">
        <v>141</v>
      </c>
      <c r="BM132" s="211" t="s">
        <v>869</v>
      </c>
    </row>
    <row r="133" spans="2:51" s="13" customFormat="1" ht="11.25">
      <c r="B133" s="229"/>
      <c r="C133" s="230"/>
      <c r="D133" s="213" t="s">
        <v>225</v>
      </c>
      <c r="E133" s="231" t="s">
        <v>1</v>
      </c>
      <c r="F133" s="232" t="s">
        <v>870</v>
      </c>
      <c r="G133" s="230"/>
      <c r="H133" s="233">
        <v>26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225</v>
      </c>
      <c r="AU133" s="239" t="s">
        <v>89</v>
      </c>
      <c r="AV133" s="13" t="s">
        <v>89</v>
      </c>
      <c r="AW133" s="13" t="s">
        <v>34</v>
      </c>
      <c r="AX133" s="13" t="s">
        <v>80</v>
      </c>
      <c r="AY133" s="239" t="s">
        <v>142</v>
      </c>
    </row>
    <row r="134" spans="2:51" s="14" customFormat="1" ht="11.25">
      <c r="B134" s="240"/>
      <c r="C134" s="241"/>
      <c r="D134" s="213" t="s">
        <v>225</v>
      </c>
      <c r="E134" s="242" t="s">
        <v>1</v>
      </c>
      <c r="F134" s="243" t="s">
        <v>227</v>
      </c>
      <c r="G134" s="241"/>
      <c r="H134" s="244">
        <v>26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225</v>
      </c>
      <c r="AU134" s="250" t="s">
        <v>89</v>
      </c>
      <c r="AV134" s="14" t="s">
        <v>141</v>
      </c>
      <c r="AW134" s="14" t="s">
        <v>34</v>
      </c>
      <c r="AX134" s="14" t="s">
        <v>87</v>
      </c>
      <c r="AY134" s="250" t="s">
        <v>142</v>
      </c>
    </row>
    <row r="135" spans="1:65" s="2" customFormat="1" ht="21.75" customHeight="1">
      <c r="A135" s="34"/>
      <c r="B135" s="35"/>
      <c r="C135" s="200" t="s">
        <v>107</v>
      </c>
      <c r="D135" s="200" t="s">
        <v>143</v>
      </c>
      <c r="E135" s="201" t="s">
        <v>443</v>
      </c>
      <c r="F135" s="202" t="s">
        <v>444</v>
      </c>
      <c r="G135" s="203" t="s">
        <v>254</v>
      </c>
      <c r="H135" s="204">
        <v>16.5</v>
      </c>
      <c r="I135" s="205"/>
      <c r="J135" s="206">
        <f>ROUND(I135*H135,2)</f>
        <v>0</v>
      </c>
      <c r="K135" s="202" t="s">
        <v>147</v>
      </c>
      <c r="L135" s="39"/>
      <c r="M135" s="207" t="s">
        <v>1</v>
      </c>
      <c r="N135" s="208" t="s">
        <v>45</v>
      </c>
      <c r="O135" s="71"/>
      <c r="P135" s="209">
        <f>O135*H135</f>
        <v>0</v>
      </c>
      <c r="Q135" s="209">
        <v>4E-05</v>
      </c>
      <c r="R135" s="209">
        <f>Q135*H135</f>
        <v>0.0006600000000000001</v>
      </c>
      <c r="S135" s="209">
        <v>0.128</v>
      </c>
      <c r="T135" s="210">
        <f>S135*H135</f>
        <v>2.112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141</v>
      </c>
      <c r="AT135" s="211" t="s">
        <v>143</v>
      </c>
      <c r="AU135" s="211" t="s">
        <v>89</v>
      </c>
      <c r="AY135" s="17" t="s">
        <v>142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87</v>
      </c>
      <c r="BK135" s="212">
        <f>ROUND(I135*H135,2)</f>
        <v>0</v>
      </c>
      <c r="BL135" s="17" t="s">
        <v>141</v>
      </c>
      <c r="BM135" s="211" t="s">
        <v>871</v>
      </c>
    </row>
    <row r="136" spans="2:51" s="13" customFormat="1" ht="22.5">
      <c r="B136" s="229"/>
      <c r="C136" s="230"/>
      <c r="D136" s="213" t="s">
        <v>225</v>
      </c>
      <c r="E136" s="231" t="s">
        <v>1</v>
      </c>
      <c r="F136" s="232" t="s">
        <v>872</v>
      </c>
      <c r="G136" s="230"/>
      <c r="H136" s="233">
        <v>10.5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225</v>
      </c>
      <c r="AU136" s="239" t="s">
        <v>89</v>
      </c>
      <c r="AV136" s="13" t="s">
        <v>89</v>
      </c>
      <c r="AW136" s="13" t="s">
        <v>34</v>
      </c>
      <c r="AX136" s="13" t="s">
        <v>80</v>
      </c>
      <c r="AY136" s="239" t="s">
        <v>142</v>
      </c>
    </row>
    <row r="137" spans="2:51" s="13" customFormat="1" ht="22.5">
      <c r="B137" s="229"/>
      <c r="C137" s="230"/>
      <c r="D137" s="213" t="s">
        <v>225</v>
      </c>
      <c r="E137" s="231" t="s">
        <v>1</v>
      </c>
      <c r="F137" s="232" t="s">
        <v>873</v>
      </c>
      <c r="G137" s="230"/>
      <c r="H137" s="233">
        <v>6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225</v>
      </c>
      <c r="AU137" s="239" t="s">
        <v>89</v>
      </c>
      <c r="AV137" s="13" t="s">
        <v>89</v>
      </c>
      <c r="AW137" s="13" t="s">
        <v>34</v>
      </c>
      <c r="AX137" s="13" t="s">
        <v>80</v>
      </c>
      <c r="AY137" s="239" t="s">
        <v>142</v>
      </c>
    </row>
    <row r="138" spans="2:51" s="14" customFormat="1" ht="11.25">
      <c r="B138" s="240"/>
      <c r="C138" s="241"/>
      <c r="D138" s="213" t="s">
        <v>225</v>
      </c>
      <c r="E138" s="242" t="s">
        <v>1</v>
      </c>
      <c r="F138" s="243" t="s">
        <v>227</v>
      </c>
      <c r="G138" s="241"/>
      <c r="H138" s="244">
        <v>16.5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225</v>
      </c>
      <c r="AU138" s="250" t="s">
        <v>89</v>
      </c>
      <c r="AV138" s="14" t="s">
        <v>141</v>
      </c>
      <c r="AW138" s="14" t="s">
        <v>34</v>
      </c>
      <c r="AX138" s="14" t="s">
        <v>87</v>
      </c>
      <c r="AY138" s="250" t="s">
        <v>142</v>
      </c>
    </row>
    <row r="139" spans="1:65" s="2" customFormat="1" ht="16.5" customHeight="1">
      <c r="A139" s="34"/>
      <c r="B139" s="35"/>
      <c r="C139" s="200" t="s">
        <v>141</v>
      </c>
      <c r="D139" s="200" t="s">
        <v>143</v>
      </c>
      <c r="E139" s="201" t="s">
        <v>448</v>
      </c>
      <c r="F139" s="202" t="s">
        <v>449</v>
      </c>
      <c r="G139" s="203" t="s">
        <v>334</v>
      </c>
      <c r="H139" s="204">
        <v>20</v>
      </c>
      <c r="I139" s="205"/>
      <c r="J139" s="206">
        <f>ROUND(I139*H139,2)</f>
        <v>0</v>
      </c>
      <c r="K139" s="202" t="s">
        <v>147</v>
      </c>
      <c r="L139" s="39"/>
      <c r="M139" s="207" t="s">
        <v>1</v>
      </c>
      <c r="N139" s="208" t="s">
        <v>45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0.205</v>
      </c>
      <c r="T139" s="210">
        <f>S139*H139</f>
        <v>4.1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141</v>
      </c>
      <c r="AT139" s="211" t="s">
        <v>143</v>
      </c>
      <c r="AU139" s="211" t="s">
        <v>89</v>
      </c>
      <c r="AY139" s="17" t="s">
        <v>142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87</v>
      </c>
      <c r="BK139" s="212">
        <f>ROUND(I139*H139,2)</f>
        <v>0</v>
      </c>
      <c r="BL139" s="17" t="s">
        <v>141</v>
      </c>
      <c r="BM139" s="211" t="s">
        <v>874</v>
      </c>
    </row>
    <row r="140" spans="2:51" s="13" customFormat="1" ht="11.25">
      <c r="B140" s="229"/>
      <c r="C140" s="230"/>
      <c r="D140" s="213" t="s">
        <v>225</v>
      </c>
      <c r="E140" s="231" t="s">
        <v>1</v>
      </c>
      <c r="F140" s="232" t="s">
        <v>875</v>
      </c>
      <c r="G140" s="230"/>
      <c r="H140" s="233">
        <v>20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225</v>
      </c>
      <c r="AU140" s="239" t="s">
        <v>89</v>
      </c>
      <c r="AV140" s="13" t="s">
        <v>89</v>
      </c>
      <c r="AW140" s="13" t="s">
        <v>34</v>
      </c>
      <c r="AX140" s="13" t="s">
        <v>80</v>
      </c>
      <c r="AY140" s="239" t="s">
        <v>142</v>
      </c>
    </row>
    <row r="141" spans="2:51" s="14" customFormat="1" ht="11.25">
      <c r="B141" s="240"/>
      <c r="C141" s="241"/>
      <c r="D141" s="213" t="s">
        <v>225</v>
      </c>
      <c r="E141" s="242" t="s">
        <v>1</v>
      </c>
      <c r="F141" s="243" t="s">
        <v>227</v>
      </c>
      <c r="G141" s="241"/>
      <c r="H141" s="244">
        <v>20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225</v>
      </c>
      <c r="AU141" s="250" t="s">
        <v>89</v>
      </c>
      <c r="AV141" s="14" t="s">
        <v>141</v>
      </c>
      <c r="AW141" s="14" t="s">
        <v>34</v>
      </c>
      <c r="AX141" s="14" t="s">
        <v>87</v>
      </c>
      <c r="AY141" s="250" t="s">
        <v>142</v>
      </c>
    </row>
    <row r="142" spans="1:65" s="2" customFormat="1" ht="16.5" customHeight="1">
      <c r="A142" s="34"/>
      <c r="B142" s="35"/>
      <c r="C142" s="200" t="s">
        <v>162</v>
      </c>
      <c r="D142" s="200" t="s">
        <v>143</v>
      </c>
      <c r="E142" s="201" t="s">
        <v>452</v>
      </c>
      <c r="F142" s="202" t="s">
        <v>453</v>
      </c>
      <c r="G142" s="203" t="s">
        <v>334</v>
      </c>
      <c r="H142" s="204">
        <v>20</v>
      </c>
      <c r="I142" s="205"/>
      <c r="J142" s="206">
        <f>ROUND(I142*H142,2)</f>
        <v>0</v>
      </c>
      <c r="K142" s="202" t="s">
        <v>147</v>
      </c>
      <c r="L142" s="39"/>
      <c r="M142" s="207" t="s">
        <v>1</v>
      </c>
      <c r="N142" s="208" t="s">
        <v>45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0.04</v>
      </c>
      <c r="T142" s="210">
        <f>S142*H142</f>
        <v>0.8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141</v>
      </c>
      <c r="AT142" s="211" t="s">
        <v>143</v>
      </c>
      <c r="AU142" s="211" t="s">
        <v>89</v>
      </c>
      <c r="AY142" s="17" t="s">
        <v>142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87</v>
      </c>
      <c r="BK142" s="212">
        <f>ROUND(I142*H142,2)</f>
        <v>0</v>
      </c>
      <c r="BL142" s="17" t="s">
        <v>141</v>
      </c>
      <c r="BM142" s="211" t="s">
        <v>876</v>
      </c>
    </row>
    <row r="143" spans="2:51" s="13" customFormat="1" ht="11.25">
      <c r="B143" s="229"/>
      <c r="C143" s="230"/>
      <c r="D143" s="213" t="s">
        <v>225</v>
      </c>
      <c r="E143" s="231" t="s">
        <v>1</v>
      </c>
      <c r="F143" s="232" t="s">
        <v>877</v>
      </c>
      <c r="G143" s="230"/>
      <c r="H143" s="233">
        <v>20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225</v>
      </c>
      <c r="AU143" s="239" t="s">
        <v>89</v>
      </c>
      <c r="AV143" s="13" t="s">
        <v>89</v>
      </c>
      <c r="AW143" s="13" t="s">
        <v>34</v>
      </c>
      <c r="AX143" s="13" t="s">
        <v>80</v>
      </c>
      <c r="AY143" s="239" t="s">
        <v>142</v>
      </c>
    </row>
    <row r="144" spans="2:51" s="14" customFormat="1" ht="11.25">
      <c r="B144" s="240"/>
      <c r="C144" s="241"/>
      <c r="D144" s="213" t="s">
        <v>225</v>
      </c>
      <c r="E144" s="242" t="s">
        <v>1</v>
      </c>
      <c r="F144" s="243" t="s">
        <v>227</v>
      </c>
      <c r="G144" s="241"/>
      <c r="H144" s="244">
        <v>20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225</v>
      </c>
      <c r="AU144" s="250" t="s">
        <v>89</v>
      </c>
      <c r="AV144" s="14" t="s">
        <v>141</v>
      </c>
      <c r="AW144" s="14" t="s">
        <v>34</v>
      </c>
      <c r="AX144" s="14" t="s">
        <v>87</v>
      </c>
      <c r="AY144" s="250" t="s">
        <v>142</v>
      </c>
    </row>
    <row r="145" spans="1:65" s="2" customFormat="1" ht="21.75" customHeight="1">
      <c r="A145" s="34"/>
      <c r="B145" s="35"/>
      <c r="C145" s="200" t="s">
        <v>167</v>
      </c>
      <c r="D145" s="200" t="s">
        <v>143</v>
      </c>
      <c r="E145" s="201" t="s">
        <v>221</v>
      </c>
      <c r="F145" s="202" t="s">
        <v>222</v>
      </c>
      <c r="G145" s="203" t="s">
        <v>223</v>
      </c>
      <c r="H145" s="204">
        <v>0.7</v>
      </c>
      <c r="I145" s="205"/>
      <c r="J145" s="206">
        <f>ROUND(I145*H145,2)</f>
        <v>0</v>
      </c>
      <c r="K145" s="202" t="s">
        <v>147</v>
      </c>
      <c r="L145" s="39"/>
      <c r="M145" s="207" t="s">
        <v>1</v>
      </c>
      <c r="N145" s="208" t="s">
        <v>45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141</v>
      </c>
      <c r="AT145" s="211" t="s">
        <v>143</v>
      </c>
      <c r="AU145" s="211" t="s">
        <v>89</v>
      </c>
      <c r="AY145" s="17" t="s">
        <v>142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87</v>
      </c>
      <c r="BK145" s="212">
        <f>ROUND(I145*H145,2)</f>
        <v>0</v>
      </c>
      <c r="BL145" s="17" t="s">
        <v>141</v>
      </c>
      <c r="BM145" s="211" t="s">
        <v>878</v>
      </c>
    </row>
    <row r="146" spans="2:51" s="13" customFormat="1" ht="11.25">
      <c r="B146" s="229"/>
      <c r="C146" s="230"/>
      <c r="D146" s="213" t="s">
        <v>225</v>
      </c>
      <c r="E146" s="231" t="s">
        <v>1</v>
      </c>
      <c r="F146" s="232" t="s">
        <v>716</v>
      </c>
      <c r="G146" s="230"/>
      <c r="H146" s="233">
        <v>0.7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225</v>
      </c>
      <c r="AU146" s="239" t="s">
        <v>89</v>
      </c>
      <c r="AV146" s="13" t="s">
        <v>89</v>
      </c>
      <c r="AW146" s="13" t="s">
        <v>34</v>
      </c>
      <c r="AX146" s="13" t="s">
        <v>80</v>
      </c>
      <c r="AY146" s="239" t="s">
        <v>142</v>
      </c>
    </row>
    <row r="147" spans="2:51" s="14" customFormat="1" ht="11.25">
      <c r="B147" s="240"/>
      <c r="C147" s="241"/>
      <c r="D147" s="213" t="s">
        <v>225</v>
      </c>
      <c r="E147" s="242" t="s">
        <v>1</v>
      </c>
      <c r="F147" s="243" t="s">
        <v>227</v>
      </c>
      <c r="G147" s="241"/>
      <c r="H147" s="244">
        <v>0.7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225</v>
      </c>
      <c r="AU147" s="250" t="s">
        <v>89</v>
      </c>
      <c r="AV147" s="14" t="s">
        <v>141</v>
      </c>
      <c r="AW147" s="14" t="s">
        <v>34</v>
      </c>
      <c r="AX147" s="14" t="s">
        <v>87</v>
      </c>
      <c r="AY147" s="250" t="s">
        <v>142</v>
      </c>
    </row>
    <row r="148" spans="1:65" s="2" customFormat="1" ht="16.5" customHeight="1">
      <c r="A148" s="34"/>
      <c r="B148" s="35"/>
      <c r="C148" s="200" t="s">
        <v>171</v>
      </c>
      <c r="D148" s="200" t="s">
        <v>143</v>
      </c>
      <c r="E148" s="201" t="s">
        <v>228</v>
      </c>
      <c r="F148" s="202" t="s">
        <v>229</v>
      </c>
      <c r="G148" s="203" t="s">
        <v>223</v>
      </c>
      <c r="H148" s="204">
        <v>3.6</v>
      </c>
      <c r="I148" s="205"/>
      <c r="J148" s="206">
        <f>ROUND(I148*H148,2)</f>
        <v>0</v>
      </c>
      <c r="K148" s="202" t="s">
        <v>147</v>
      </c>
      <c r="L148" s="39"/>
      <c r="M148" s="207" t="s">
        <v>1</v>
      </c>
      <c r="N148" s="208" t="s">
        <v>45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141</v>
      </c>
      <c r="AT148" s="211" t="s">
        <v>143</v>
      </c>
      <c r="AU148" s="211" t="s">
        <v>89</v>
      </c>
      <c r="AY148" s="17" t="s">
        <v>142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87</v>
      </c>
      <c r="BK148" s="212">
        <f>ROUND(I148*H148,2)</f>
        <v>0</v>
      </c>
      <c r="BL148" s="17" t="s">
        <v>141</v>
      </c>
      <c r="BM148" s="211" t="s">
        <v>879</v>
      </c>
    </row>
    <row r="149" spans="2:51" s="13" customFormat="1" ht="11.25">
      <c r="B149" s="229"/>
      <c r="C149" s="230"/>
      <c r="D149" s="213" t="s">
        <v>225</v>
      </c>
      <c r="E149" s="231" t="s">
        <v>1</v>
      </c>
      <c r="F149" s="232" t="s">
        <v>718</v>
      </c>
      <c r="G149" s="230"/>
      <c r="H149" s="233">
        <v>3.6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225</v>
      </c>
      <c r="AU149" s="239" t="s">
        <v>89</v>
      </c>
      <c r="AV149" s="13" t="s">
        <v>89</v>
      </c>
      <c r="AW149" s="13" t="s">
        <v>34</v>
      </c>
      <c r="AX149" s="13" t="s">
        <v>80</v>
      </c>
      <c r="AY149" s="239" t="s">
        <v>142</v>
      </c>
    </row>
    <row r="150" spans="2:51" s="14" customFormat="1" ht="11.25">
      <c r="B150" s="240"/>
      <c r="C150" s="241"/>
      <c r="D150" s="213" t="s">
        <v>225</v>
      </c>
      <c r="E150" s="242" t="s">
        <v>1</v>
      </c>
      <c r="F150" s="243" t="s">
        <v>227</v>
      </c>
      <c r="G150" s="241"/>
      <c r="H150" s="244">
        <v>3.6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225</v>
      </c>
      <c r="AU150" s="250" t="s">
        <v>89</v>
      </c>
      <c r="AV150" s="14" t="s">
        <v>141</v>
      </c>
      <c r="AW150" s="14" t="s">
        <v>34</v>
      </c>
      <c r="AX150" s="14" t="s">
        <v>87</v>
      </c>
      <c r="AY150" s="250" t="s">
        <v>142</v>
      </c>
    </row>
    <row r="151" spans="1:65" s="2" customFormat="1" ht="21.75" customHeight="1">
      <c r="A151" s="34"/>
      <c r="B151" s="35"/>
      <c r="C151" s="200" t="s">
        <v>176</v>
      </c>
      <c r="D151" s="200" t="s">
        <v>143</v>
      </c>
      <c r="E151" s="201" t="s">
        <v>635</v>
      </c>
      <c r="F151" s="202" t="s">
        <v>636</v>
      </c>
      <c r="G151" s="203" t="s">
        <v>223</v>
      </c>
      <c r="H151" s="204">
        <v>0.7</v>
      </c>
      <c r="I151" s="205"/>
      <c r="J151" s="206">
        <f>ROUND(I151*H151,2)</f>
        <v>0</v>
      </c>
      <c r="K151" s="202" t="s">
        <v>147</v>
      </c>
      <c r="L151" s="39"/>
      <c r="M151" s="207" t="s">
        <v>1</v>
      </c>
      <c r="N151" s="208" t="s">
        <v>45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141</v>
      </c>
      <c r="AT151" s="211" t="s">
        <v>143</v>
      </c>
      <c r="AU151" s="211" t="s">
        <v>89</v>
      </c>
      <c r="AY151" s="17" t="s">
        <v>142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87</v>
      </c>
      <c r="BK151" s="212">
        <f>ROUND(I151*H151,2)</f>
        <v>0</v>
      </c>
      <c r="BL151" s="17" t="s">
        <v>141</v>
      </c>
      <c r="BM151" s="211" t="s">
        <v>880</v>
      </c>
    </row>
    <row r="152" spans="2:51" s="13" customFormat="1" ht="11.25">
      <c r="B152" s="229"/>
      <c r="C152" s="230"/>
      <c r="D152" s="213" t="s">
        <v>225</v>
      </c>
      <c r="E152" s="231" t="s">
        <v>1</v>
      </c>
      <c r="F152" s="232" t="s">
        <v>720</v>
      </c>
      <c r="G152" s="230"/>
      <c r="H152" s="233">
        <v>0.7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225</v>
      </c>
      <c r="AU152" s="239" t="s">
        <v>89</v>
      </c>
      <c r="AV152" s="13" t="s">
        <v>89</v>
      </c>
      <c r="AW152" s="13" t="s">
        <v>34</v>
      </c>
      <c r="AX152" s="13" t="s">
        <v>80</v>
      </c>
      <c r="AY152" s="239" t="s">
        <v>142</v>
      </c>
    </row>
    <row r="153" spans="2:51" s="14" customFormat="1" ht="11.25">
      <c r="B153" s="240"/>
      <c r="C153" s="241"/>
      <c r="D153" s="213" t="s">
        <v>225</v>
      </c>
      <c r="E153" s="242" t="s">
        <v>1</v>
      </c>
      <c r="F153" s="243" t="s">
        <v>227</v>
      </c>
      <c r="G153" s="241"/>
      <c r="H153" s="244">
        <v>0.7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225</v>
      </c>
      <c r="AU153" s="250" t="s">
        <v>89</v>
      </c>
      <c r="AV153" s="14" t="s">
        <v>141</v>
      </c>
      <c r="AW153" s="14" t="s">
        <v>34</v>
      </c>
      <c r="AX153" s="14" t="s">
        <v>87</v>
      </c>
      <c r="AY153" s="250" t="s">
        <v>142</v>
      </c>
    </row>
    <row r="154" spans="1:65" s="2" customFormat="1" ht="21.75" customHeight="1">
      <c r="A154" s="34"/>
      <c r="B154" s="35"/>
      <c r="C154" s="200" t="s">
        <v>181</v>
      </c>
      <c r="D154" s="200" t="s">
        <v>143</v>
      </c>
      <c r="E154" s="201" t="s">
        <v>236</v>
      </c>
      <c r="F154" s="202" t="s">
        <v>237</v>
      </c>
      <c r="G154" s="203" t="s">
        <v>223</v>
      </c>
      <c r="H154" s="204">
        <v>7.7</v>
      </c>
      <c r="I154" s="205"/>
      <c r="J154" s="206">
        <f>ROUND(I154*H154,2)</f>
        <v>0</v>
      </c>
      <c r="K154" s="202" t="s">
        <v>147</v>
      </c>
      <c r="L154" s="39"/>
      <c r="M154" s="207" t="s">
        <v>1</v>
      </c>
      <c r="N154" s="208" t="s">
        <v>45</v>
      </c>
      <c r="O154" s="71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141</v>
      </c>
      <c r="AT154" s="211" t="s">
        <v>143</v>
      </c>
      <c r="AU154" s="211" t="s">
        <v>89</v>
      </c>
      <c r="AY154" s="17" t="s">
        <v>142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87</v>
      </c>
      <c r="BK154" s="212">
        <f>ROUND(I154*H154,2)</f>
        <v>0</v>
      </c>
      <c r="BL154" s="17" t="s">
        <v>141</v>
      </c>
      <c r="BM154" s="211" t="s">
        <v>881</v>
      </c>
    </row>
    <row r="155" spans="2:51" s="13" customFormat="1" ht="11.25">
      <c r="B155" s="229"/>
      <c r="C155" s="230"/>
      <c r="D155" s="213" t="s">
        <v>225</v>
      </c>
      <c r="E155" s="231" t="s">
        <v>1</v>
      </c>
      <c r="F155" s="232" t="s">
        <v>722</v>
      </c>
      <c r="G155" s="230"/>
      <c r="H155" s="233">
        <v>3.6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225</v>
      </c>
      <c r="AU155" s="239" t="s">
        <v>89</v>
      </c>
      <c r="AV155" s="13" t="s">
        <v>89</v>
      </c>
      <c r="AW155" s="13" t="s">
        <v>34</v>
      </c>
      <c r="AX155" s="13" t="s">
        <v>80</v>
      </c>
      <c r="AY155" s="239" t="s">
        <v>142</v>
      </c>
    </row>
    <row r="156" spans="2:51" s="13" customFormat="1" ht="22.5">
      <c r="B156" s="229"/>
      <c r="C156" s="230"/>
      <c r="D156" s="213" t="s">
        <v>225</v>
      </c>
      <c r="E156" s="231" t="s">
        <v>1</v>
      </c>
      <c r="F156" s="232" t="s">
        <v>882</v>
      </c>
      <c r="G156" s="230"/>
      <c r="H156" s="233">
        <v>0.7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225</v>
      </c>
      <c r="AU156" s="239" t="s">
        <v>89</v>
      </c>
      <c r="AV156" s="13" t="s">
        <v>89</v>
      </c>
      <c r="AW156" s="13" t="s">
        <v>34</v>
      </c>
      <c r="AX156" s="13" t="s">
        <v>80</v>
      </c>
      <c r="AY156" s="239" t="s">
        <v>142</v>
      </c>
    </row>
    <row r="157" spans="2:51" s="13" customFormat="1" ht="11.25">
      <c r="B157" s="229"/>
      <c r="C157" s="230"/>
      <c r="D157" s="213" t="s">
        <v>225</v>
      </c>
      <c r="E157" s="231" t="s">
        <v>1</v>
      </c>
      <c r="F157" s="232" t="s">
        <v>724</v>
      </c>
      <c r="G157" s="230"/>
      <c r="H157" s="233">
        <v>2.7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225</v>
      </c>
      <c r="AU157" s="239" t="s">
        <v>89</v>
      </c>
      <c r="AV157" s="13" t="s">
        <v>89</v>
      </c>
      <c r="AW157" s="13" t="s">
        <v>34</v>
      </c>
      <c r="AX157" s="13" t="s">
        <v>80</v>
      </c>
      <c r="AY157" s="239" t="s">
        <v>142</v>
      </c>
    </row>
    <row r="158" spans="2:51" s="13" customFormat="1" ht="22.5">
      <c r="B158" s="229"/>
      <c r="C158" s="230"/>
      <c r="D158" s="213" t="s">
        <v>225</v>
      </c>
      <c r="E158" s="231" t="s">
        <v>1</v>
      </c>
      <c r="F158" s="232" t="s">
        <v>883</v>
      </c>
      <c r="G158" s="230"/>
      <c r="H158" s="233">
        <v>0.7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225</v>
      </c>
      <c r="AU158" s="239" t="s">
        <v>89</v>
      </c>
      <c r="AV158" s="13" t="s">
        <v>89</v>
      </c>
      <c r="AW158" s="13" t="s">
        <v>34</v>
      </c>
      <c r="AX158" s="13" t="s">
        <v>80</v>
      </c>
      <c r="AY158" s="239" t="s">
        <v>142</v>
      </c>
    </row>
    <row r="159" spans="2:51" s="14" customFormat="1" ht="11.25">
      <c r="B159" s="240"/>
      <c r="C159" s="241"/>
      <c r="D159" s="213" t="s">
        <v>225</v>
      </c>
      <c r="E159" s="242" t="s">
        <v>1</v>
      </c>
      <c r="F159" s="243" t="s">
        <v>227</v>
      </c>
      <c r="G159" s="241"/>
      <c r="H159" s="244">
        <v>7.7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225</v>
      </c>
      <c r="AU159" s="250" t="s">
        <v>89</v>
      </c>
      <c r="AV159" s="14" t="s">
        <v>141</v>
      </c>
      <c r="AW159" s="14" t="s">
        <v>34</v>
      </c>
      <c r="AX159" s="14" t="s">
        <v>87</v>
      </c>
      <c r="AY159" s="250" t="s">
        <v>142</v>
      </c>
    </row>
    <row r="160" spans="1:65" s="2" customFormat="1" ht="16.5" customHeight="1">
      <c r="A160" s="34"/>
      <c r="B160" s="35"/>
      <c r="C160" s="200" t="s">
        <v>186</v>
      </c>
      <c r="D160" s="200" t="s">
        <v>143</v>
      </c>
      <c r="E160" s="201" t="s">
        <v>241</v>
      </c>
      <c r="F160" s="202" t="s">
        <v>242</v>
      </c>
      <c r="G160" s="203" t="s">
        <v>223</v>
      </c>
      <c r="H160" s="204">
        <v>3.4</v>
      </c>
      <c r="I160" s="205"/>
      <c r="J160" s="206">
        <f>ROUND(I160*H160,2)</f>
        <v>0</v>
      </c>
      <c r="K160" s="202" t="s">
        <v>147</v>
      </c>
      <c r="L160" s="39"/>
      <c r="M160" s="207" t="s">
        <v>1</v>
      </c>
      <c r="N160" s="208" t="s">
        <v>45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141</v>
      </c>
      <c r="AT160" s="211" t="s">
        <v>143</v>
      </c>
      <c r="AU160" s="211" t="s">
        <v>89</v>
      </c>
      <c r="AY160" s="17" t="s">
        <v>142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87</v>
      </c>
      <c r="BK160" s="212">
        <f>ROUND(I160*H160,2)</f>
        <v>0</v>
      </c>
      <c r="BL160" s="17" t="s">
        <v>141</v>
      </c>
      <c r="BM160" s="211" t="s">
        <v>884</v>
      </c>
    </row>
    <row r="161" spans="2:51" s="13" customFormat="1" ht="11.25">
      <c r="B161" s="229"/>
      <c r="C161" s="230"/>
      <c r="D161" s="213" t="s">
        <v>225</v>
      </c>
      <c r="E161" s="231" t="s">
        <v>1</v>
      </c>
      <c r="F161" s="232" t="s">
        <v>727</v>
      </c>
      <c r="G161" s="230"/>
      <c r="H161" s="233">
        <v>2.7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225</v>
      </c>
      <c r="AU161" s="239" t="s">
        <v>89</v>
      </c>
      <c r="AV161" s="13" t="s">
        <v>89</v>
      </c>
      <c r="AW161" s="13" t="s">
        <v>34</v>
      </c>
      <c r="AX161" s="13" t="s">
        <v>80</v>
      </c>
      <c r="AY161" s="239" t="s">
        <v>142</v>
      </c>
    </row>
    <row r="162" spans="2:51" s="13" customFormat="1" ht="22.5">
      <c r="B162" s="229"/>
      <c r="C162" s="230"/>
      <c r="D162" s="213" t="s">
        <v>225</v>
      </c>
      <c r="E162" s="231" t="s">
        <v>1</v>
      </c>
      <c r="F162" s="232" t="s">
        <v>885</v>
      </c>
      <c r="G162" s="230"/>
      <c r="H162" s="233">
        <v>0.7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225</v>
      </c>
      <c r="AU162" s="239" t="s">
        <v>89</v>
      </c>
      <c r="AV162" s="13" t="s">
        <v>89</v>
      </c>
      <c r="AW162" s="13" t="s">
        <v>34</v>
      </c>
      <c r="AX162" s="13" t="s">
        <v>80</v>
      </c>
      <c r="AY162" s="239" t="s">
        <v>142</v>
      </c>
    </row>
    <row r="163" spans="2:51" s="14" customFormat="1" ht="11.25">
      <c r="B163" s="240"/>
      <c r="C163" s="241"/>
      <c r="D163" s="213" t="s">
        <v>225</v>
      </c>
      <c r="E163" s="242" t="s">
        <v>1</v>
      </c>
      <c r="F163" s="243" t="s">
        <v>227</v>
      </c>
      <c r="G163" s="241"/>
      <c r="H163" s="244">
        <v>3.4000000000000004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225</v>
      </c>
      <c r="AU163" s="250" t="s">
        <v>89</v>
      </c>
      <c r="AV163" s="14" t="s">
        <v>141</v>
      </c>
      <c r="AW163" s="14" t="s">
        <v>34</v>
      </c>
      <c r="AX163" s="14" t="s">
        <v>87</v>
      </c>
      <c r="AY163" s="250" t="s">
        <v>142</v>
      </c>
    </row>
    <row r="164" spans="1:65" s="2" customFormat="1" ht="21.75" customHeight="1">
      <c r="A164" s="34"/>
      <c r="B164" s="35"/>
      <c r="C164" s="200" t="s">
        <v>191</v>
      </c>
      <c r="D164" s="200" t="s">
        <v>143</v>
      </c>
      <c r="E164" s="201" t="s">
        <v>245</v>
      </c>
      <c r="F164" s="202" t="s">
        <v>246</v>
      </c>
      <c r="G164" s="203" t="s">
        <v>223</v>
      </c>
      <c r="H164" s="204">
        <v>0.7</v>
      </c>
      <c r="I164" s="205"/>
      <c r="J164" s="206">
        <f>ROUND(I164*H164,2)</f>
        <v>0</v>
      </c>
      <c r="K164" s="202" t="s">
        <v>147</v>
      </c>
      <c r="L164" s="39"/>
      <c r="M164" s="207" t="s">
        <v>1</v>
      </c>
      <c r="N164" s="208" t="s">
        <v>45</v>
      </c>
      <c r="O164" s="71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141</v>
      </c>
      <c r="AT164" s="211" t="s">
        <v>143</v>
      </c>
      <c r="AU164" s="211" t="s">
        <v>89</v>
      </c>
      <c r="AY164" s="17" t="s">
        <v>142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87</v>
      </c>
      <c r="BK164" s="212">
        <f>ROUND(I164*H164,2)</f>
        <v>0</v>
      </c>
      <c r="BL164" s="17" t="s">
        <v>141</v>
      </c>
      <c r="BM164" s="211" t="s">
        <v>886</v>
      </c>
    </row>
    <row r="165" spans="2:51" s="13" customFormat="1" ht="11.25">
      <c r="B165" s="229"/>
      <c r="C165" s="230"/>
      <c r="D165" s="213" t="s">
        <v>225</v>
      </c>
      <c r="E165" s="231" t="s">
        <v>1</v>
      </c>
      <c r="F165" s="232" t="s">
        <v>730</v>
      </c>
      <c r="G165" s="230"/>
      <c r="H165" s="233">
        <v>0.7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225</v>
      </c>
      <c r="AU165" s="239" t="s">
        <v>89</v>
      </c>
      <c r="AV165" s="13" t="s">
        <v>89</v>
      </c>
      <c r="AW165" s="13" t="s">
        <v>34</v>
      </c>
      <c r="AX165" s="13" t="s">
        <v>80</v>
      </c>
      <c r="AY165" s="239" t="s">
        <v>142</v>
      </c>
    </row>
    <row r="166" spans="2:51" s="14" customFormat="1" ht="11.25">
      <c r="B166" s="240"/>
      <c r="C166" s="241"/>
      <c r="D166" s="213" t="s">
        <v>225</v>
      </c>
      <c r="E166" s="242" t="s">
        <v>1</v>
      </c>
      <c r="F166" s="243" t="s">
        <v>227</v>
      </c>
      <c r="G166" s="241"/>
      <c r="H166" s="244">
        <v>0.7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225</v>
      </c>
      <c r="AU166" s="250" t="s">
        <v>89</v>
      </c>
      <c r="AV166" s="14" t="s">
        <v>141</v>
      </c>
      <c r="AW166" s="14" t="s">
        <v>34</v>
      </c>
      <c r="AX166" s="14" t="s">
        <v>87</v>
      </c>
      <c r="AY166" s="250" t="s">
        <v>142</v>
      </c>
    </row>
    <row r="167" spans="1:65" s="2" customFormat="1" ht="21.75" customHeight="1">
      <c r="A167" s="34"/>
      <c r="B167" s="35"/>
      <c r="C167" s="200" t="s">
        <v>199</v>
      </c>
      <c r="D167" s="200" t="s">
        <v>143</v>
      </c>
      <c r="E167" s="201" t="s">
        <v>252</v>
      </c>
      <c r="F167" s="202" t="s">
        <v>253</v>
      </c>
      <c r="G167" s="203" t="s">
        <v>254</v>
      </c>
      <c r="H167" s="204">
        <v>18</v>
      </c>
      <c r="I167" s="205"/>
      <c r="J167" s="206">
        <f>ROUND(I167*H167,2)</f>
        <v>0</v>
      </c>
      <c r="K167" s="202" t="s">
        <v>147</v>
      </c>
      <c r="L167" s="39"/>
      <c r="M167" s="207" t="s">
        <v>1</v>
      </c>
      <c r="N167" s="208" t="s">
        <v>45</v>
      </c>
      <c r="O167" s="71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141</v>
      </c>
      <c r="AT167" s="211" t="s">
        <v>143</v>
      </c>
      <c r="AU167" s="211" t="s">
        <v>89</v>
      </c>
      <c r="AY167" s="17" t="s">
        <v>142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87</v>
      </c>
      <c r="BK167" s="212">
        <f>ROUND(I167*H167,2)</f>
        <v>0</v>
      </c>
      <c r="BL167" s="17" t="s">
        <v>141</v>
      </c>
      <c r="BM167" s="211" t="s">
        <v>887</v>
      </c>
    </row>
    <row r="168" spans="2:51" s="13" customFormat="1" ht="11.25">
      <c r="B168" s="229"/>
      <c r="C168" s="230"/>
      <c r="D168" s="213" t="s">
        <v>225</v>
      </c>
      <c r="E168" s="231" t="s">
        <v>1</v>
      </c>
      <c r="F168" s="232" t="s">
        <v>732</v>
      </c>
      <c r="G168" s="230"/>
      <c r="H168" s="233">
        <v>18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225</v>
      </c>
      <c r="AU168" s="239" t="s">
        <v>89</v>
      </c>
      <c r="AV168" s="13" t="s">
        <v>89</v>
      </c>
      <c r="AW168" s="13" t="s">
        <v>34</v>
      </c>
      <c r="AX168" s="13" t="s">
        <v>80</v>
      </c>
      <c r="AY168" s="239" t="s">
        <v>142</v>
      </c>
    </row>
    <row r="169" spans="2:51" s="14" customFormat="1" ht="11.25">
      <c r="B169" s="240"/>
      <c r="C169" s="241"/>
      <c r="D169" s="213" t="s">
        <v>225</v>
      </c>
      <c r="E169" s="242" t="s">
        <v>1</v>
      </c>
      <c r="F169" s="243" t="s">
        <v>227</v>
      </c>
      <c r="G169" s="241"/>
      <c r="H169" s="244">
        <v>18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225</v>
      </c>
      <c r="AU169" s="250" t="s">
        <v>89</v>
      </c>
      <c r="AV169" s="14" t="s">
        <v>141</v>
      </c>
      <c r="AW169" s="14" t="s">
        <v>34</v>
      </c>
      <c r="AX169" s="14" t="s">
        <v>87</v>
      </c>
      <c r="AY169" s="250" t="s">
        <v>142</v>
      </c>
    </row>
    <row r="170" spans="1:65" s="2" customFormat="1" ht="21.75" customHeight="1">
      <c r="A170" s="34"/>
      <c r="B170" s="35"/>
      <c r="C170" s="200" t="s">
        <v>204</v>
      </c>
      <c r="D170" s="200" t="s">
        <v>143</v>
      </c>
      <c r="E170" s="201" t="s">
        <v>257</v>
      </c>
      <c r="F170" s="202" t="s">
        <v>258</v>
      </c>
      <c r="G170" s="203" t="s">
        <v>254</v>
      </c>
      <c r="H170" s="204">
        <v>18</v>
      </c>
      <c r="I170" s="205"/>
      <c r="J170" s="206">
        <f>ROUND(I170*H170,2)</f>
        <v>0</v>
      </c>
      <c r="K170" s="202" t="s">
        <v>147</v>
      </c>
      <c r="L170" s="39"/>
      <c r="M170" s="207" t="s">
        <v>1</v>
      </c>
      <c r="N170" s="208" t="s">
        <v>45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141</v>
      </c>
      <c r="AT170" s="211" t="s">
        <v>143</v>
      </c>
      <c r="AU170" s="211" t="s">
        <v>89</v>
      </c>
      <c r="AY170" s="17" t="s">
        <v>142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87</v>
      </c>
      <c r="BK170" s="212">
        <f>ROUND(I170*H170,2)</f>
        <v>0</v>
      </c>
      <c r="BL170" s="17" t="s">
        <v>141</v>
      </c>
      <c r="BM170" s="211" t="s">
        <v>888</v>
      </c>
    </row>
    <row r="171" spans="1:65" s="2" customFormat="1" ht="16.5" customHeight="1">
      <c r="A171" s="34"/>
      <c r="B171" s="35"/>
      <c r="C171" s="251" t="s">
        <v>275</v>
      </c>
      <c r="D171" s="251" t="s">
        <v>260</v>
      </c>
      <c r="E171" s="252" t="s">
        <v>261</v>
      </c>
      <c r="F171" s="253" t="s">
        <v>262</v>
      </c>
      <c r="G171" s="254" t="s">
        <v>263</v>
      </c>
      <c r="H171" s="255">
        <v>0.63</v>
      </c>
      <c r="I171" s="256"/>
      <c r="J171" s="257">
        <f>ROUND(I171*H171,2)</f>
        <v>0</v>
      </c>
      <c r="K171" s="253" t="s">
        <v>147</v>
      </c>
      <c r="L171" s="258"/>
      <c r="M171" s="259" t="s">
        <v>1</v>
      </c>
      <c r="N171" s="260" t="s">
        <v>45</v>
      </c>
      <c r="O171" s="71"/>
      <c r="P171" s="209">
        <f>O171*H171</f>
        <v>0</v>
      </c>
      <c r="Q171" s="209">
        <v>0.001</v>
      </c>
      <c r="R171" s="209">
        <f>Q171*H171</f>
        <v>0.00063</v>
      </c>
      <c r="S171" s="209">
        <v>0</v>
      </c>
      <c r="T171" s="21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176</v>
      </c>
      <c r="AT171" s="211" t="s">
        <v>260</v>
      </c>
      <c r="AU171" s="211" t="s">
        <v>89</v>
      </c>
      <c r="AY171" s="17" t="s">
        <v>142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87</v>
      </c>
      <c r="BK171" s="212">
        <f>ROUND(I171*H171,2)</f>
        <v>0</v>
      </c>
      <c r="BL171" s="17" t="s">
        <v>141</v>
      </c>
      <c r="BM171" s="211" t="s">
        <v>889</v>
      </c>
    </row>
    <row r="172" spans="2:51" s="13" customFormat="1" ht="11.25">
      <c r="B172" s="229"/>
      <c r="C172" s="230"/>
      <c r="D172" s="213" t="s">
        <v>225</v>
      </c>
      <c r="E172" s="231" t="s">
        <v>1</v>
      </c>
      <c r="F172" s="232" t="s">
        <v>735</v>
      </c>
      <c r="G172" s="230"/>
      <c r="H172" s="233">
        <v>0.63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225</v>
      </c>
      <c r="AU172" s="239" t="s">
        <v>89</v>
      </c>
      <c r="AV172" s="13" t="s">
        <v>89</v>
      </c>
      <c r="AW172" s="13" t="s">
        <v>34</v>
      </c>
      <c r="AX172" s="13" t="s">
        <v>80</v>
      </c>
      <c r="AY172" s="239" t="s">
        <v>142</v>
      </c>
    </row>
    <row r="173" spans="2:51" s="14" customFormat="1" ht="11.25">
      <c r="B173" s="240"/>
      <c r="C173" s="241"/>
      <c r="D173" s="213" t="s">
        <v>225</v>
      </c>
      <c r="E173" s="242" t="s">
        <v>1</v>
      </c>
      <c r="F173" s="243" t="s">
        <v>227</v>
      </c>
      <c r="G173" s="241"/>
      <c r="H173" s="244">
        <v>0.63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225</v>
      </c>
      <c r="AU173" s="250" t="s">
        <v>89</v>
      </c>
      <c r="AV173" s="14" t="s">
        <v>141</v>
      </c>
      <c r="AW173" s="14" t="s">
        <v>34</v>
      </c>
      <c r="AX173" s="14" t="s">
        <v>87</v>
      </c>
      <c r="AY173" s="250" t="s">
        <v>142</v>
      </c>
    </row>
    <row r="174" spans="1:65" s="2" customFormat="1" ht="16.5" customHeight="1">
      <c r="A174" s="34"/>
      <c r="B174" s="35"/>
      <c r="C174" s="200" t="s">
        <v>8</v>
      </c>
      <c r="D174" s="200" t="s">
        <v>143</v>
      </c>
      <c r="E174" s="201" t="s">
        <v>266</v>
      </c>
      <c r="F174" s="202" t="s">
        <v>267</v>
      </c>
      <c r="G174" s="203" t="s">
        <v>254</v>
      </c>
      <c r="H174" s="204">
        <v>30</v>
      </c>
      <c r="I174" s="205"/>
      <c r="J174" s="206">
        <f>ROUND(I174*H174,2)</f>
        <v>0</v>
      </c>
      <c r="K174" s="202" t="s">
        <v>147</v>
      </c>
      <c r="L174" s="39"/>
      <c r="M174" s="207" t="s">
        <v>1</v>
      </c>
      <c r="N174" s="208" t="s">
        <v>45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141</v>
      </c>
      <c r="AT174" s="211" t="s">
        <v>143</v>
      </c>
      <c r="AU174" s="211" t="s">
        <v>89</v>
      </c>
      <c r="AY174" s="17" t="s">
        <v>142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87</v>
      </c>
      <c r="BK174" s="212">
        <f>ROUND(I174*H174,2)</f>
        <v>0</v>
      </c>
      <c r="BL174" s="17" t="s">
        <v>141</v>
      </c>
      <c r="BM174" s="211" t="s">
        <v>890</v>
      </c>
    </row>
    <row r="175" spans="1:65" s="2" customFormat="1" ht="21.75" customHeight="1">
      <c r="A175" s="34"/>
      <c r="B175" s="35"/>
      <c r="C175" s="200" t="s">
        <v>286</v>
      </c>
      <c r="D175" s="200" t="s">
        <v>143</v>
      </c>
      <c r="E175" s="201" t="s">
        <v>269</v>
      </c>
      <c r="F175" s="202" t="s">
        <v>270</v>
      </c>
      <c r="G175" s="203" t="s">
        <v>254</v>
      </c>
      <c r="H175" s="204">
        <v>18</v>
      </c>
      <c r="I175" s="205"/>
      <c r="J175" s="206">
        <f>ROUND(I175*H175,2)</f>
        <v>0</v>
      </c>
      <c r="K175" s="202" t="s">
        <v>147</v>
      </c>
      <c r="L175" s="39"/>
      <c r="M175" s="207" t="s">
        <v>1</v>
      </c>
      <c r="N175" s="208" t="s">
        <v>45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141</v>
      </c>
      <c r="AT175" s="211" t="s">
        <v>143</v>
      </c>
      <c r="AU175" s="211" t="s">
        <v>89</v>
      </c>
      <c r="AY175" s="17" t="s">
        <v>142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87</v>
      </c>
      <c r="BK175" s="212">
        <f>ROUND(I175*H175,2)</f>
        <v>0</v>
      </c>
      <c r="BL175" s="17" t="s">
        <v>141</v>
      </c>
      <c r="BM175" s="211" t="s">
        <v>891</v>
      </c>
    </row>
    <row r="176" spans="1:65" s="2" customFormat="1" ht="16.5" customHeight="1">
      <c r="A176" s="34"/>
      <c r="B176" s="35"/>
      <c r="C176" s="200" t="s">
        <v>293</v>
      </c>
      <c r="D176" s="200" t="s">
        <v>143</v>
      </c>
      <c r="E176" s="201" t="s">
        <v>272</v>
      </c>
      <c r="F176" s="202" t="s">
        <v>273</v>
      </c>
      <c r="G176" s="203" t="s">
        <v>254</v>
      </c>
      <c r="H176" s="204">
        <v>18</v>
      </c>
      <c r="I176" s="205"/>
      <c r="J176" s="206">
        <f>ROUND(I176*H176,2)</f>
        <v>0</v>
      </c>
      <c r="K176" s="202" t="s">
        <v>147</v>
      </c>
      <c r="L176" s="39"/>
      <c r="M176" s="207" t="s">
        <v>1</v>
      </c>
      <c r="N176" s="208" t="s">
        <v>45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141</v>
      </c>
      <c r="AT176" s="211" t="s">
        <v>143</v>
      </c>
      <c r="AU176" s="211" t="s">
        <v>89</v>
      </c>
      <c r="AY176" s="17" t="s">
        <v>142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87</v>
      </c>
      <c r="BK176" s="212">
        <f>ROUND(I176*H176,2)</f>
        <v>0</v>
      </c>
      <c r="BL176" s="17" t="s">
        <v>141</v>
      </c>
      <c r="BM176" s="211" t="s">
        <v>892</v>
      </c>
    </row>
    <row r="177" spans="1:65" s="2" customFormat="1" ht="21.75" customHeight="1">
      <c r="A177" s="34"/>
      <c r="B177" s="35"/>
      <c r="C177" s="200" t="s">
        <v>297</v>
      </c>
      <c r="D177" s="200" t="s">
        <v>143</v>
      </c>
      <c r="E177" s="201" t="s">
        <v>276</v>
      </c>
      <c r="F177" s="202" t="s">
        <v>277</v>
      </c>
      <c r="G177" s="203" t="s">
        <v>254</v>
      </c>
      <c r="H177" s="204">
        <v>18</v>
      </c>
      <c r="I177" s="205"/>
      <c r="J177" s="206">
        <f>ROUND(I177*H177,2)</f>
        <v>0</v>
      </c>
      <c r="K177" s="202" t="s">
        <v>147</v>
      </c>
      <c r="L177" s="39"/>
      <c r="M177" s="207" t="s">
        <v>1</v>
      </c>
      <c r="N177" s="208" t="s">
        <v>45</v>
      </c>
      <c r="O177" s="71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1" t="s">
        <v>141</v>
      </c>
      <c r="AT177" s="211" t="s">
        <v>143</v>
      </c>
      <c r="AU177" s="211" t="s">
        <v>89</v>
      </c>
      <c r="AY177" s="17" t="s">
        <v>142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" t="s">
        <v>87</v>
      </c>
      <c r="BK177" s="212">
        <f>ROUND(I177*H177,2)</f>
        <v>0</v>
      </c>
      <c r="BL177" s="17" t="s">
        <v>141</v>
      </c>
      <c r="BM177" s="211" t="s">
        <v>893</v>
      </c>
    </row>
    <row r="178" spans="2:63" s="11" customFormat="1" ht="22.9" customHeight="1">
      <c r="B178" s="186"/>
      <c r="C178" s="187"/>
      <c r="D178" s="188" t="s">
        <v>79</v>
      </c>
      <c r="E178" s="227" t="s">
        <v>162</v>
      </c>
      <c r="F178" s="227" t="s">
        <v>285</v>
      </c>
      <c r="G178" s="187"/>
      <c r="H178" s="187"/>
      <c r="I178" s="190"/>
      <c r="J178" s="228">
        <f>BK178</f>
        <v>0</v>
      </c>
      <c r="K178" s="187"/>
      <c r="L178" s="192"/>
      <c r="M178" s="193"/>
      <c r="N178" s="194"/>
      <c r="O178" s="194"/>
      <c r="P178" s="195">
        <f>SUM(P179:P204)</f>
        <v>0</v>
      </c>
      <c r="Q178" s="194"/>
      <c r="R178" s="195">
        <f>SUM(R179:R204)</f>
        <v>9.51939</v>
      </c>
      <c r="S178" s="194"/>
      <c r="T178" s="196">
        <f>SUM(T179:T204)</f>
        <v>0</v>
      </c>
      <c r="AR178" s="197" t="s">
        <v>87</v>
      </c>
      <c r="AT178" s="198" t="s">
        <v>79</v>
      </c>
      <c r="AU178" s="198" t="s">
        <v>87</v>
      </c>
      <c r="AY178" s="197" t="s">
        <v>142</v>
      </c>
      <c r="BK178" s="199">
        <f>SUM(BK179:BK204)</f>
        <v>0</v>
      </c>
    </row>
    <row r="179" spans="1:65" s="2" customFormat="1" ht="16.5" customHeight="1">
      <c r="A179" s="34"/>
      <c r="B179" s="35"/>
      <c r="C179" s="200" t="s">
        <v>302</v>
      </c>
      <c r="D179" s="200" t="s">
        <v>143</v>
      </c>
      <c r="E179" s="201" t="s">
        <v>287</v>
      </c>
      <c r="F179" s="202" t="s">
        <v>288</v>
      </c>
      <c r="G179" s="203" t="s">
        <v>254</v>
      </c>
      <c r="H179" s="204">
        <v>30</v>
      </c>
      <c r="I179" s="205"/>
      <c r="J179" s="206">
        <f>ROUND(I179*H179,2)</f>
        <v>0</v>
      </c>
      <c r="K179" s="202" t="s">
        <v>147</v>
      </c>
      <c r="L179" s="39"/>
      <c r="M179" s="207" t="s">
        <v>1</v>
      </c>
      <c r="N179" s="208" t="s">
        <v>45</v>
      </c>
      <c r="O179" s="71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141</v>
      </c>
      <c r="AT179" s="211" t="s">
        <v>143</v>
      </c>
      <c r="AU179" s="211" t="s">
        <v>89</v>
      </c>
      <c r="AY179" s="17" t="s">
        <v>142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87</v>
      </c>
      <c r="BK179" s="212">
        <f>ROUND(I179*H179,2)</f>
        <v>0</v>
      </c>
      <c r="BL179" s="17" t="s">
        <v>141</v>
      </c>
      <c r="BM179" s="211" t="s">
        <v>894</v>
      </c>
    </row>
    <row r="180" spans="2:51" s="13" customFormat="1" ht="11.25">
      <c r="B180" s="229"/>
      <c r="C180" s="230"/>
      <c r="D180" s="213" t="s">
        <v>225</v>
      </c>
      <c r="E180" s="231" t="s">
        <v>1</v>
      </c>
      <c r="F180" s="232" t="s">
        <v>753</v>
      </c>
      <c r="G180" s="230"/>
      <c r="H180" s="233">
        <v>24.5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225</v>
      </c>
      <c r="AU180" s="239" t="s">
        <v>89</v>
      </c>
      <c r="AV180" s="13" t="s">
        <v>89</v>
      </c>
      <c r="AW180" s="13" t="s">
        <v>34</v>
      </c>
      <c r="AX180" s="13" t="s">
        <v>80</v>
      </c>
      <c r="AY180" s="239" t="s">
        <v>142</v>
      </c>
    </row>
    <row r="181" spans="2:51" s="13" customFormat="1" ht="11.25">
      <c r="B181" s="229"/>
      <c r="C181" s="230"/>
      <c r="D181" s="213" t="s">
        <v>225</v>
      </c>
      <c r="E181" s="231" t="s">
        <v>1</v>
      </c>
      <c r="F181" s="232" t="s">
        <v>291</v>
      </c>
      <c r="G181" s="230"/>
      <c r="H181" s="233">
        <v>4.5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225</v>
      </c>
      <c r="AU181" s="239" t="s">
        <v>89</v>
      </c>
      <c r="AV181" s="13" t="s">
        <v>89</v>
      </c>
      <c r="AW181" s="13" t="s">
        <v>34</v>
      </c>
      <c r="AX181" s="13" t="s">
        <v>80</v>
      </c>
      <c r="AY181" s="239" t="s">
        <v>142</v>
      </c>
    </row>
    <row r="182" spans="2:51" s="13" customFormat="1" ht="11.25">
      <c r="B182" s="229"/>
      <c r="C182" s="230"/>
      <c r="D182" s="213" t="s">
        <v>225</v>
      </c>
      <c r="E182" s="231" t="s">
        <v>1</v>
      </c>
      <c r="F182" s="232" t="s">
        <v>746</v>
      </c>
      <c r="G182" s="230"/>
      <c r="H182" s="233">
        <v>1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225</v>
      </c>
      <c r="AU182" s="239" t="s">
        <v>89</v>
      </c>
      <c r="AV182" s="13" t="s">
        <v>89</v>
      </c>
      <c r="AW182" s="13" t="s">
        <v>34</v>
      </c>
      <c r="AX182" s="13" t="s">
        <v>80</v>
      </c>
      <c r="AY182" s="239" t="s">
        <v>142</v>
      </c>
    </row>
    <row r="183" spans="2:51" s="14" customFormat="1" ht="11.25">
      <c r="B183" s="240"/>
      <c r="C183" s="241"/>
      <c r="D183" s="213" t="s">
        <v>225</v>
      </c>
      <c r="E183" s="242" t="s">
        <v>1</v>
      </c>
      <c r="F183" s="243" t="s">
        <v>227</v>
      </c>
      <c r="G183" s="241"/>
      <c r="H183" s="244">
        <v>30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225</v>
      </c>
      <c r="AU183" s="250" t="s">
        <v>89</v>
      </c>
      <c r="AV183" s="14" t="s">
        <v>141</v>
      </c>
      <c r="AW183" s="14" t="s">
        <v>34</v>
      </c>
      <c r="AX183" s="14" t="s">
        <v>87</v>
      </c>
      <c r="AY183" s="250" t="s">
        <v>142</v>
      </c>
    </row>
    <row r="184" spans="1:65" s="2" customFormat="1" ht="21.75" customHeight="1">
      <c r="A184" s="34"/>
      <c r="B184" s="35"/>
      <c r="C184" s="200" t="s">
        <v>307</v>
      </c>
      <c r="D184" s="200" t="s">
        <v>143</v>
      </c>
      <c r="E184" s="201" t="s">
        <v>481</v>
      </c>
      <c r="F184" s="202" t="s">
        <v>482</v>
      </c>
      <c r="G184" s="203" t="s">
        <v>254</v>
      </c>
      <c r="H184" s="204">
        <v>6</v>
      </c>
      <c r="I184" s="205"/>
      <c r="J184" s="206">
        <f>ROUND(I184*H184,2)</f>
        <v>0</v>
      </c>
      <c r="K184" s="202" t="s">
        <v>147</v>
      </c>
      <c r="L184" s="39"/>
      <c r="M184" s="207" t="s">
        <v>1</v>
      </c>
      <c r="N184" s="208" t="s">
        <v>45</v>
      </c>
      <c r="O184" s="71"/>
      <c r="P184" s="209">
        <f>O184*H184</f>
        <v>0</v>
      </c>
      <c r="Q184" s="209">
        <v>0.26376</v>
      </c>
      <c r="R184" s="209">
        <f>Q184*H184</f>
        <v>1.58256</v>
      </c>
      <c r="S184" s="209">
        <v>0</v>
      </c>
      <c r="T184" s="21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1" t="s">
        <v>141</v>
      </c>
      <c r="AT184" s="211" t="s">
        <v>143</v>
      </c>
      <c r="AU184" s="211" t="s">
        <v>89</v>
      </c>
      <c r="AY184" s="17" t="s">
        <v>142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87</v>
      </c>
      <c r="BK184" s="212">
        <f>ROUND(I184*H184,2)</f>
        <v>0</v>
      </c>
      <c r="BL184" s="17" t="s">
        <v>141</v>
      </c>
      <c r="BM184" s="211" t="s">
        <v>895</v>
      </c>
    </row>
    <row r="185" spans="2:51" s="13" customFormat="1" ht="11.25">
      <c r="B185" s="229"/>
      <c r="C185" s="230"/>
      <c r="D185" s="213" t="s">
        <v>225</v>
      </c>
      <c r="E185" s="231" t="s">
        <v>1</v>
      </c>
      <c r="F185" s="232" t="s">
        <v>896</v>
      </c>
      <c r="G185" s="230"/>
      <c r="H185" s="233">
        <v>6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225</v>
      </c>
      <c r="AU185" s="239" t="s">
        <v>89</v>
      </c>
      <c r="AV185" s="13" t="s">
        <v>89</v>
      </c>
      <c r="AW185" s="13" t="s">
        <v>34</v>
      </c>
      <c r="AX185" s="13" t="s">
        <v>80</v>
      </c>
      <c r="AY185" s="239" t="s">
        <v>142</v>
      </c>
    </row>
    <row r="186" spans="2:51" s="14" customFormat="1" ht="11.25">
      <c r="B186" s="240"/>
      <c r="C186" s="241"/>
      <c r="D186" s="213" t="s">
        <v>225</v>
      </c>
      <c r="E186" s="242" t="s">
        <v>1</v>
      </c>
      <c r="F186" s="243" t="s">
        <v>227</v>
      </c>
      <c r="G186" s="241"/>
      <c r="H186" s="244">
        <v>6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225</v>
      </c>
      <c r="AU186" s="250" t="s">
        <v>89</v>
      </c>
      <c r="AV186" s="14" t="s">
        <v>141</v>
      </c>
      <c r="AW186" s="14" t="s">
        <v>34</v>
      </c>
      <c r="AX186" s="14" t="s">
        <v>87</v>
      </c>
      <c r="AY186" s="250" t="s">
        <v>142</v>
      </c>
    </row>
    <row r="187" spans="1:65" s="2" customFormat="1" ht="21.75" customHeight="1">
      <c r="A187" s="34"/>
      <c r="B187" s="35"/>
      <c r="C187" s="200" t="s">
        <v>7</v>
      </c>
      <c r="D187" s="200" t="s">
        <v>143</v>
      </c>
      <c r="E187" s="201" t="s">
        <v>485</v>
      </c>
      <c r="F187" s="202" t="s">
        <v>486</v>
      </c>
      <c r="G187" s="203" t="s">
        <v>254</v>
      </c>
      <c r="H187" s="204">
        <v>10.5</v>
      </c>
      <c r="I187" s="205"/>
      <c r="J187" s="206">
        <f>ROUND(I187*H187,2)</f>
        <v>0</v>
      </c>
      <c r="K187" s="202" t="s">
        <v>147</v>
      </c>
      <c r="L187" s="39"/>
      <c r="M187" s="207" t="s">
        <v>1</v>
      </c>
      <c r="N187" s="208" t="s">
        <v>45</v>
      </c>
      <c r="O187" s="71"/>
      <c r="P187" s="209">
        <f>O187*H187</f>
        <v>0</v>
      </c>
      <c r="Q187" s="209">
        <v>0.12966</v>
      </c>
      <c r="R187" s="209">
        <f>Q187*H187</f>
        <v>1.36143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141</v>
      </c>
      <c r="AT187" s="211" t="s">
        <v>143</v>
      </c>
      <c r="AU187" s="211" t="s">
        <v>89</v>
      </c>
      <c r="AY187" s="17" t="s">
        <v>142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87</v>
      </c>
      <c r="BK187" s="212">
        <f>ROUND(I187*H187,2)</f>
        <v>0</v>
      </c>
      <c r="BL187" s="17" t="s">
        <v>141</v>
      </c>
      <c r="BM187" s="211" t="s">
        <v>897</v>
      </c>
    </row>
    <row r="188" spans="2:51" s="13" customFormat="1" ht="22.5">
      <c r="B188" s="229"/>
      <c r="C188" s="230"/>
      <c r="D188" s="213" t="s">
        <v>225</v>
      </c>
      <c r="E188" s="231" t="s">
        <v>1</v>
      </c>
      <c r="F188" s="232" t="s">
        <v>898</v>
      </c>
      <c r="G188" s="230"/>
      <c r="H188" s="233">
        <v>10.5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225</v>
      </c>
      <c r="AU188" s="239" t="s">
        <v>89</v>
      </c>
      <c r="AV188" s="13" t="s">
        <v>89</v>
      </c>
      <c r="AW188" s="13" t="s">
        <v>34</v>
      </c>
      <c r="AX188" s="13" t="s">
        <v>80</v>
      </c>
      <c r="AY188" s="239" t="s">
        <v>142</v>
      </c>
    </row>
    <row r="189" spans="2:51" s="14" customFormat="1" ht="11.25">
      <c r="B189" s="240"/>
      <c r="C189" s="241"/>
      <c r="D189" s="213" t="s">
        <v>225</v>
      </c>
      <c r="E189" s="242" t="s">
        <v>1</v>
      </c>
      <c r="F189" s="243" t="s">
        <v>227</v>
      </c>
      <c r="G189" s="241"/>
      <c r="H189" s="244">
        <v>10.5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225</v>
      </c>
      <c r="AU189" s="250" t="s">
        <v>89</v>
      </c>
      <c r="AV189" s="14" t="s">
        <v>141</v>
      </c>
      <c r="AW189" s="14" t="s">
        <v>34</v>
      </c>
      <c r="AX189" s="14" t="s">
        <v>87</v>
      </c>
      <c r="AY189" s="250" t="s">
        <v>142</v>
      </c>
    </row>
    <row r="190" spans="1:65" s="2" customFormat="1" ht="21.75" customHeight="1">
      <c r="A190" s="34"/>
      <c r="B190" s="35"/>
      <c r="C190" s="200" t="s">
        <v>317</v>
      </c>
      <c r="D190" s="200" t="s">
        <v>143</v>
      </c>
      <c r="E190" s="201" t="s">
        <v>489</v>
      </c>
      <c r="F190" s="202" t="s">
        <v>490</v>
      </c>
      <c r="G190" s="203" t="s">
        <v>254</v>
      </c>
      <c r="H190" s="204">
        <v>10</v>
      </c>
      <c r="I190" s="205"/>
      <c r="J190" s="206">
        <f>ROUND(I190*H190,2)</f>
        <v>0</v>
      </c>
      <c r="K190" s="202" t="s">
        <v>147</v>
      </c>
      <c r="L190" s="39"/>
      <c r="M190" s="207" t="s">
        <v>1</v>
      </c>
      <c r="N190" s="208" t="s">
        <v>45</v>
      </c>
      <c r="O190" s="71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141</v>
      </c>
      <c r="AT190" s="211" t="s">
        <v>143</v>
      </c>
      <c r="AU190" s="211" t="s">
        <v>89</v>
      </c>
      <c r="AY190" s="17" t="s">
        <v>142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87</v>
      </c>
      <c r="BK190" s="212">
        <f>ROUND(I190*H190,2)</f>
        <v>0</v>
      </c>
      <c r="BL190" s="17" t="s">
        <v>141</v>
      </c>
      <c r="BM190" s="211" t="s">
        <v>899</v>
      </c>
    </row>
    <row r="191" spans="1:65" s="2" customFormat="1" ht="21.75" customHeight="1">
      <c r="A191" s="34"/>
      <c r="B191" s="35"/>
      <c r="C191" s="200" t="s">
        <v>322</v>
      </c>
      <c r="D191" s="200" t="s">
        <v>143</v>
      </c>
      <c r="E191" s="201" t="s">
        <v>294</v>
      </c>
      <c r="F191" s="202" t="s">
        <v>295</v>
      </c>
      <c r="G191" s="203" t="s">
        <v>254</v>
      </c>
      <c r="H191" s="204">
        <v>30</v>
      </c>
      <c r="I191" s="205"/>
      <c r="J191" s="206">
        <f>ROUND(I191*H191,2)</f>
        <v>0</v>
      </c>
      <c r="K191" s="202" t="s">
        <v>147</v>
      </c>
      <c r="L191" s="39"/>
      <c r="M191" s="207" t="s">
        <v>1</v>
      </c>
      <c r="N191" s="208" t="s">
        <v>45</v>
      </c>
      <c r="O191" s="71"/>
      <c r="P191" s="209">
        <f>O191*H191</f>
        <v>0</v>
      </c>
      <c r="Q191" s="209">
        <v>0.08425</v>
      </c>
      <c r="R191" s="209">
        <f>Q191*H191</f>
        <v>2.5275000000000003</v>
      </c>
      <c r="S191" s="209">
        <v>0</v>
      </c>
      <c r="T191" s="21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1" t="s">
        <v>141</v>
      </c>
      <c r="AT191" s="211" t="s">
        <v>143</v>
      </c>
      <c r="AU191" s="211" t="s">
        <v>89</v>
      </c>
      <c r="AY191" s="17" t="s">
        <v>142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87</v>
      </c>
      <c r="BK191" s="212">
        <f>ROUND(I191*H191,2)</f>
        <v>0</v>
      </c>
      <c r="BL191" s="17" t="s">
        <v>141</v>
      </c>
      <c r="BM191" s="211" t="s">
        <v>900</v>
      </c>
    </row>
    <row r="192" spans="2:51" s="13" customFormat="1" ht="11.25">
      <c r="B192" s="229"/>
      <c r="C192" s="230"/>
      <c r="D192" s="213" t="s">
        <v>225</v>
      </c>
      <c r="E192" s="231" t="s">
        <v>1</v>
      </c>
      <c r="F192" s="232" t="s">
        <v>753</v>
      </c>
      <c r="G192" s="230"/>
      <c r="H192" s="233">
        <v>24.5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225</v>
      </c>
      <c r="AU192" s="239" t="s">
        <v>89</v>
      </c>
      <c r="AV192" s="13" t="s">
        <v>89</v>
      </c>
      <c r="AW192" s="13" t="s">
        <v>34</v>
      </c>
      <c r="AX192" s="13" t="s">
        <v>80</v>
      </c>
      <c r="AY192" s="239" t="s">
        <v>142</v>
      </c>
    </row>
    <row r="193" spans="2:51" s="13" customFormat="1" ht="11.25">
      <c r="B193" s="229"/>
      <c r="C193" s="230"/>
      <c r="D193" s="213" t="s">
        <v>225</v>
      </c>
      <c r="E193" s="231" t="s">
        <v>1</v>
      </c>
      <c r="F193" s="232" t="s">
        <v>291</v>
      </c>
      <c r="G193" s="230"/>
      <c r="H193" s="233">
        <v>4.5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225</v>
      </c>
      <c r="AU193" s="239" t="s">
        <v>89</v>
      </c>
      <c r="AV193" s="13" t="s">
        <v>89</v>
      </c>
      <c r="AW193" s="13" t="s">
        <v>34</v>
      </c>
      <c r="AX193" s="13" t="s">
        <v>80</v>
      </c>
      <c r="AY193" s="239" t="s">
        <v>142</v>
      </c>
    </row>
    <row r="194" spans="2:51" s="13" customFormat="1" ht="11.25">
      <c r="B194" s="229"/>
      <c r="C194" s="230"/>
      <c r="D194" s="213" t="s">
        <v>225</v>
      </c>
      <c r="E194" s="231" t="s">
        <v>1</v>
      </c>
      <c r="F194" s="232" t="s">
        <v>746</v>
      </c>
      <c r="G194" s="230"/>
      <c r="H194" s="233">
        <v>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225</v>
      </c>
      <c r="AU194" s="239" t="s">
        <v>89</v>
      </c>
      <c r="AV194" s="13" t="s">
        <v>89</v>
      </c>
      <c r="AW194" s="13" t="s">
        <v>34</v>
      </c>
      <c r="AX194" s="13" t="s">
        <v>80</v>
      </c>
      <c r="AY194" s="239" t="s">
        <v>142</v>
      </c>
    </row>
    <row r="195" spans="2:51" s="14" customFormat="1" ht="11.25">
      <c r="B195" s="240"/>
      <c r="C195" s="241"/>
      <c r="D195" s="213" t="s">
        <v>225</v>
      </c>
      <c r="E195" s="242" t="s">
        <v>1</v>
      </c>
      <c r="F195" s="243" t="s">
        <v>227</v>
      </c>
      <c r="G195" s="241"/>
      <c r="H195" s="244">
        <v>30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225</v>
      </c>
      <c r="AU195" s="250" t="s">
        <v>89</v>
      </c>
      <c r="AV195" s="14" t="s">
        <v>141</v>
      </c>
      <c r="AW195" s="14" t="s">
        <v>34</v>
      </c>
      <c r="AX195" s="14" t="s">
        <v>87</v>
      </c>
      <c r="AY195" s="250" t="s">
        <v>142</v>
      </c>
    </row>
    <row r="196" spans="1:65" s="2" customFormat="1" ht="16.5" customHeight="1">
      <c r="A196" s="34"/>
      <c r="B196" s="35"/>
      <c r="C196" s="251" t="s">
        <v>327</v>
      </c>
      <c r="D196" s="251" t="s">
        <v>260</v>
      </c>
      <c r="E196" s="252" t="s">
        <v>298</v>
      </c>
      <c r="F196" s="253" t="s">
        <v>299</v>
      </c>
      <c r="G196" s="254" t="s">
        <v>254</v>
      </c>
      <c r="H196" s="255">
        <v>25.235</v>
      </c>
      <c r="I196" s="256"/>
      <c r="J196" s="257">
        <f>ROUND(I196*H196,2)</f>
        <v>0</v>
      </c>
      <c r="K196" s="253" t="s">
        <v>147</v>
      </c>
      <c r="L196" s="258"/>
      <c r="M196" s="259" t="s">
        <v>1</v>
      </c>
      <c r="N196" s="260" t="s">
        <v>45</v>
      </c>
      <c r="O196" s="71"/>
      <c r="P196" s="209">
        <f>O196*H196</f>
        <v>0</v>
      </c>
      <c r="Q196" s="209">
        <v>0.131</v>
      </c>
      <c r="R196" s="209">
        <f>Q196*H196</f>
        <v>3.305785</v>
      </c>
      <c r="S196" s="209">
        <v>0</v>
      </c>
      <c r="T196" s="21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1" t="s">
        <v>176</v>
      </c>
      <c r="AT196" s="211" t="s">
        <v>260</v>
      </c>
      <c r="AU196" s="211" t="s">
        <v>89</v>
      </c>
      <c r="AY196" s="17" t="s">
        <v>142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87</v>
      </c>
      <c r="BK196" s="212">
        <f>ROUND(I196*H196,2)</f>
        <v>0</v>
      </c>
      <c r="BL196" s="17" t="s">
        <v>141</v>
      </c>
      <c r="BM196" s="211" t="s">
        <v>901</v>
      </c>
    </row>
    <row r="197" spans="2:51" s="13" customFormat="1" ht="11.25">
      <c r="B197" s="229"/>
      <c r="C197" s="230"/>
      <c r="D197" s="213" t="s">
        <v>225</v>
      </c>
      <c r="E197" s="231" t="s">
        <v>1</v>
      </c>
      <c r="F197" s="232" t="s">
        <v>755</v>
      </c>
      <c r="G197" s="230"/>
      <c r="H197" s="233">
        <v>25.235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225</v>
      </c>
      <c r="AU197" s="239" t="s">
        <v>89</v>
      </c>
      <c r="AV197" s="13" t="s">
        <v>89</v>
      </c>
      <c r="AW197" s="13" t="s">
        <v>34</v>
      </c>
      <c r="AX197" s="13" t="s">
        <v>80</v>
      </c>
      <c r="AY197" s="239" t="s">
        <v>142</v>
      </c>
    </row>
    <row r="198" spans="2:51" s="14" customFormat="1" ht="11.25">
      <c r="B198" s="240"/>
      <c r="C198" s="241"/>
      <c r="D198" s="213" t="s">
        <v>225</v>
      </c>
      <c r="E198" s="242" t="s">
        <v>1</v>
      </c>
      <c r="F198" s="243" t="s">
        <v>227</v>
      </c>
      <c r="G198" s="241"/>
      <c r="H198" s="244">
        <v>25.235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225</v>
      </c>
      <c r="AU198" s="250" t="s">
        <v>89</v>
      </c>
      <c r="AV198" s="14" t="s">
        <v>141</v>
      </c>
      <c r="AW198" s="14" t="s">
        <v>34</v>
      </c>
      <c r="AX198" s="14" t="s">
        <v>87</v>
      </c>
      <c r="AY198" s="250" t="s">
        <v>142</v>
      </c>
    </row>
    <row r="199" spans="1:65" s="2" customFormat="1" ht="21.75" customHeight="1">
      <c r="A199" s="34"/>
      <c r="B199" s="35"/>
      <c r="C199" s="251" t="s">
        <v>331</v>
      </c>
      <c r="D199" s="251" t="s">
        <v>260</v>
      </c>
      <c r="E199" s="252" t="s">
        <v>303</v>
      </c>
      <c r="F199" s="253" t="s">
        <v>304</v>
      </c>
      <c r="G199" s="254" t="s">
        <v>254</v>
      </c>
      <c r="H199" s="255">
        <v>1.03</v>
      </c>
      <c r="I199" s="256"/>
      <c r="J199" s="257">
        <f>ROUND(I199*H199,2)</f>
        <v>0</v>
      </c>
      <c r="K199" s="253" t="s">
        <v>147</v>
      </c>
      <c r="L199" s="258"/>
      <c r="M199" s="259" t="s">
        <v>1</v>
      </c>
      <c r="N199" s="260" t="s">
        <v>45</v>
      </c>
      <c r="O199" s="71"/>
      <c r="P199" s="209">
        <f>O199*H199</f>
        <v>0</v>
      </c>
      <c r="Q199" s="209">
        <v>0.131</v>
      </c>
      <c r="R199" s="209">
        <f>Q199*H199</f>
        <v>0.13493000000000002</v>
      </c>
      <c r="S199" s="209">
        <v>0</v>
      </c>
      <c r="T199" s="21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1" t="s">
        <v>176</v>
      </c>
      <c r="AT199" s="211" t="s">
        <v>260</v>
      </c>
      <c r="AU199" s="211" t="s">
        <v>89</v>
      </c>
      <c r="AY199" s="17" t="s">
        <v>142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7" t="s">
        <v>87</v>
      </c>
      <c r="BK199" s="212">
        <f>ROUND(I199*H199,2)</f>
        <v>0</v>
      </c>
      <c r="BL199" s="17" t="s">
        <v>141</v>
      </c>
      <c r="BM199" s="211" t="s">
        <v>902</v>
      </c>
    </row>
    <row r="200" spans="2:51" s="13" customFormat="1" ht="11.25">
      <c r="B200" s="229"/>
      <c r="C200" s="230"/>
      <c r="D200" s="213" t="s">
        <v>225</v>
      </c>
      <c r="E200" s="231" t="s">
        <v>1</v>
      </c>
      <c r="F200" s="232" t="s">
        <v>757</v>
      </c>
      <c r="G200" s="230"/>
      <c r="H200" s="233">
        <v>1.03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225</v>
      </c>
      <c r="AU200" s="239" t="s">
        <v>89</v>
      </c>
      <c r="AV200" s="13" t="s">
        <v>89</v>
      </c>
      <c r="AW200" s="13" t="s">
        <v>34</v>
      </c>
      <c r="AX200" s="13" t="s">
        <v>80</v>
      </c>
      <c r="AY200" s="239" t="s">
        <v>142</v>
      </c>
    </row>
    <row r="201" spans="2:51" s="14" customFormat="1" ht="11.25">
      <c r="B201" s="240"/>
      <c r="C201" s="241"/>
      <c r="D201" s="213" t="s">
        <v>225</v>
      </c>
      <c r="E201" s="242" t="s">
        <v>1</v>
      </c>
      <c r="F201" s="243" t="s">
        <v>227</v>
      </c>
      <c r="G201" s="241"/>
      <c r="H201" s="244">
        <v>1.03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225</v>
      </c>
      <c r="AU201" s="250" t="s">
        <v>89</v>
      </c>
      <c r="AV201" s="14" t="s">
        <v>141</v>
      </c>
      <c r="AW201" s="14" t="s">
        <v>34</v>
      </c>
      <c r="AX201" s="14" t="s">
        <v>87</v>
      </c>
      <c r="AY201" s="250" t="s">
        <v>142</v>
      </c>
    </row>
    <row r="202" spans="1:65" s="2" customFormat="1" ht="16.5" customHeight="1">
      <c r="A202" s="34"/>
      <c r="B202" s="35"/>
      <c r="C202" s="251" t="s">
        <v>337</v>
      </c>
      <c r="D202" s="251" t="s">
        <v>260</v>
      </c>
      <c r="E202" s="252" t="s">
        <v>308</v>
      </c>
      <c r="F202" s="253" t="s">
        <v>309</v>
      </c>
      <c r="G202" s="254" t="s">
        <v>254</v>
      </c>
      <c r="H202" s="255">
        <v>4.635</v>
      </c>
      <c r="I202" s="256"/>
      <c r="J202" s="257">
        <f>ROUND(I202*H202,2)</f>
        <v>0</v>
      </c>
      <c r="K202" s="253" t="s">
        <v>147</v>
      </c>
      <c r="L202" s="258"/>
      <c r="M202" s="259" t="s">
        <v>1</v>
      </c>
      <c r="N202" s="260" t="s">
        <v>45</v>
      </c>
      <c r="O202" s="71"/>
      <c r="P202" s="209">
        <f>O202*H202</f>
        <v>0</v>
      </c>
      <c r="Q202" s="209">
        <v>0.131</v>
      </c>
      <c r="R202" s="209">
        <f>Q202*H202</f>
        <v>0.607185</v>
      </c>
      <c r="S202" s="209">
        <v>0</v>
      </c>
      <c r="T202" s="21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1" t="s">
        <v>176</v>
      </c>
      <c r="AT202" s="211" t="s">
        <v>260</v>
      </c>
      <c r="AU202" s="211" t="s">
        <v>89</v>
      </c>
      <c r="AY202" s="17" t="s">
        <v>142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87</v>
      </c>
      <c r="BK202" s="212">
        <f>ROUND(I202*H202,2)</f>
        <v>0</v>
      </c>
      <c r="BL202" s="17" t="s">
        <v>141</v>
      </c>
      <c r="BM202" s="211" t="s">
        <v>903</v>
      </c>
    </row>
    <row r="203" spans="2:51" s="13" customFormat="1" ht="11.25">
      <c r="B203" s="229"/>
      <c r="C203" s="230"/>
      <c r="D203" s="213" t="s">
        <v>225</v>
      </c>
      <c r="E203" s="231" t="s">
        <v>1</v>
      </c>
      <c r="F203" s="232" t="s">
        <v>311</v>
      </c>
      <c r="G203" s="230"/>
      <c r="H203" s="233">
        <v>4.635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225</v>
      </c>
      <c r="AU203" s="239" t="s">
        <v>89</v>
      </c>
      <c r="AV203" s="13" t="s">
        <v>89</v>
      </c>
      <c r="AW203" s="13" t="s">
        <v>34</v>
      </c>
      <c r="AX203" s="13" t="s">
        <v>80</v>
      </c>
      <c r="AY203" s="239" t="s">
        <v>142</v>
      </c>
    </row>
    <row r="204" spans="2:51" s="14" customFormat="1" ht="11.25">
      <c r="B204" s="240"/>
      <c r="C204" s="241"/>
      <c r="D204" s="213" t="s">
        <v>225</v>
      </c>
      <c r="E204" s="242" t="s">
        <v>1</v>
      </c>
      <c r="F204" s="243" t="s">
        <v>227</v>
      </c>
      <c r="G204" s="241"/>
      <c r="H204" s="244">
        <v>4.635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225</v>
      </c>
      <c r="AU204" s="250" t="s">
        <v>89</v>
      </c>
      <c r="AV204" s="14" t="s">
        <v>141</v>
      </c>
      <c r="AW204" s="14" t="s">
        <v>34</v>
      </c>
      <c r="AX204" s="14" t="s">
        <v>87</v>
      </c>
      <c r="AY204" s="250" t="s">
        <v>142</v>
      </c>
    </row>
    <row r="205" spans="2:63" s="11" customFormat="1" ht="22.9" customHeight="1">
      <c r="B205" s="186"/>
      <c r="C205" s="187"/>
      <c r="D205" s="188" t="s">
        <v>79</v>
      </c>
      <c r="E205" s="227" t="s">
        <v>181</v>
      </c>
      <c r="F205" s="227" t="s">
        <v>312</v>
      </c>
      <c r="G205" s="187"/>
      <c r="H205" s="187"/>
      <c r="I205" s="190"/>
      <c r="J205" s="228">
        <f>BK205</f>
        <v>0</v>
      </c>
      <c r="K205" s="187"/>
      <c r="L205" s="192"/>
      <c r="M205" s="193"/>
      <c r="N205" s="194"/>
      <c r="O205" s="194"/>
      <c r="P205" s="195">
        <f>SUM(P206:P250)</f>
        <v>0</v>
      </c>
      <c r="Q205" s="194"/>
      <c r="R205" s="195">
        <f>SUM(R206:R250)</f>
        <v>8.282274</v>
      </c>
      <c r="S205" s="194"/>
      <c r="T205" s="196">
        <f>SUM(T206:T250)</f>
        <v>0</v>
      </c>
      <c r="AR205" s="197" t="s">
        <v>87</v>
      </c>
      <c r="AT205" s="198" t="s">
        <v>79</v>
      </c>
      <c r="AU205" s="198" t="s">
        <v>87</v>
      </c>
      <c r="AY205" s="197" t="s">
        <v>142</v>
      </c>
      <c r="BK205" s="199">
        <f>SUM(BK206:BK250)</f>
        <v>0</v>
      </c>
    </row>
    <row r="206" spans="1:65" s="2" customFormat="1" ht="21.75" customHeight="1">
      <c r="A206" s="34"/>
      <c r="B206" s="35"/>
      <c r="C206" s="200" t="s">
        <v>342</v>
      </c>
      <c r="D206" s="200" t="s">
        <v>143</v>
      </c>
      <c r="E206" s="201" t="s">
        <v>313</v>
      </c>
      <c r="F206" s="202" t="s">
        <v>314</v>
      </c>
      <c r="G206" s="203" t="s">
        <v>281</v>
      </c>
      <c r="H206" s="204">
        <v>1</v>
      </c>
      <c r="I206" s="205"/>
      <c r="J206" s="206">
        <f>ROUND(I206*H206,2)</f>
        <v>0</v>
      </c>
      <c r="K206" s="202" t="s">
        <v>147</v>
      </c>
      <c r="L206" s="39"/>
      <c r="M206" s="207" t="s">
        <v>1</v>
      </c>
      <c r="N206" s="208" t="s">
        <v>45</v>
      </c>
      <c r="O206" s="71"/>
      <c r="P206" s="209">
        <f>O206*H206</f>
        <v>0</v>
      </c>
      <c r="Q206" s="209">
        <v>0.0007</v>
      </c>
      <c r="R206" s="209">
        <f>Q206*H206</f>
        <v>0.0007</v>
      </c>
      <c r="S206" s="209">
        <v>0</v>
      </c>
      <c r="T206" s="21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1" t="s">
        <v>141</v>
      </c>
      <c r="AT206" s="211" t="s">
        <v>143</v>
      </c>
      <c r="AU206" s="211" t="s">
        <v>89</v>
      </c>
      <c r="AY206" s="17" t="s">
        <v>142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87</v>
      </c>
      <c r="BK206" s="212">
        <f>ROUND(I206*H206,2)</f>
        <v>0</v>
      </c>
      <c r="BL206" s="17" t="s">
        <v>141</v>
      </c>
      <c r="BM206" s="211" t="s">
        <v>904</v>
      </c>
    </row>
    <row r="207" spans="2:51" s="13" customFormat="1" ht="11.25">
      <c r="B207" s="229"/>
      <c r="C207" s="230"/>
      <c r="D207" s="213" t="s">
        <v>225</v>
      </c>
      <c r="E207" s="231" t="s">
        <v>1</v>
      </c>
      <c r="F207" s="232" t="s">
        <v>316</v>
      </c>
      <c r="G207" s="230"/>
      <c r="H207" s="233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225</v>
      </c>
      <c r="AU207" s="239" t="s">
        <v>89</v>
      </c>
      <c r="AV207" s="13" t="s">
        <v>89</v>
      </c>
      <c r="AW207" s="13" t="s">
        <v>34</v>
      </c>
      <c r="AX207" s="13" t="s">
        <v>80</v>
      </c>
      <c r="AY207" s="239" t="s">
        <v>142</v>
      </c>
    </row>
    <row r="208" spans="2:51" s="14" customFormat="1" ht="11.25">
      <c r="B208" s="240"/>
      <c r="C208" s="241"/>
      <c r="D208" s="213" t="s">
        <v>225</v>
      </c>
      <c r="E208" s="242" t="s">
        <v>1</v>
      </c>
      <c r="F208" s="243" t="s">
        <v>227</v>
      </c>
      <c r="G208" s="241"/>
      <c r="H208" s="244">
        <v>1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225</v>
      </c>
      <c r="AU208" s="250" t="s">
        <v>89</v>
      </c>
      <c r="AV208" s="14" t="s">
        <v>141</v>
      </c>
      <c r="AW208" s="14" t="s">
        <v>34</v>
      </c>
      <c r="AX208" s="14" t="s">
        <v>87</v>
      </c>
      <c r="AY208" s="250" t="s">
        <v>142</v>
      </c>
    </row>
    <row r="209" spans="1:65" s="2" customFormat="1" ht="21.75" customHeight="1">
      <c r="A209" s="34"/>
      <c r="B209" s="35"/>
      <c r="C209" s="251" t="s">
        <v>346</v>
      </c>
      <c r="D209" s="251" t="s">
        <v>260</v>
      </c>
      <c r="E209" s="252" t="s">
        <v>318</v>
      </c>
      <c r="F209" s="253" t="s">
        <v>319</v>
      </c>
      <c r="G209" s="254" t="s">
        <v>281</v>
      </c>
      <c r="H209" s="255">
        <v>1</v>
      </c>
      <c r="I209" s="256"/>
      <c r="J209" s="257">
        <f>ROUND(I209*H209,2)</f>
        <v>0</v>
      </c>
      <c r="K209" s="253" t="s">
        <v>147</v>
      </c>
      <c r="L209" s="258"/>
      <c r="M209" s="259" t="s">
        <v>1</v>
      </c>
      <c r="N209" s="260" t="s">
        <v>45</v>
      </c>
      <c r="O209" s="71"/>
      <c r="P209" s="209">
        <f>O209*H209</f>
        <v>0</v>
      </c>
      <c r="Q209" s="209">
        <v>0.0013</v>
      </c>
      <c r="R209" s="209">
        <f>Q209*H209</f>
        <v>0.0013</v>
      </c>
      <c r="S209" s="209">
        <v>0</v>
      </c>
      <c r="T209" s="21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1" t="s">
        <v>176</v>
      </c>
      <c r="AT209" s="211" t="s">
        <v>260</v>
      </c>
      <c r="AU209" s="211" t="s">
        <v>89</v>
      </c>
      <c r="AY209" s="17" t="s">
        <v>142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87</v>
      </c>
      <c r="BK209" s="212">
        <f>ROUND(I209*H209,2)</f>
        <v>0</v>
      </c>
      <c r="BL209" s="17" t="s">
        <v>141</v>
      </c>
      <c r="BM209" s="211" t="s">
        <v>905</v>
      </c>
    </row>
    <row r="210" spans="2:51" s="13" customFormat="1" ht="11.25">
      <c r="B210" s="229"/>
      <c r="C210" s="230"/>
      <c r="D210" s="213" t="s">
        <v>225</v>
      </c>
      <c r="E210" s="231" t="s">
        <v>1</v>
      </c>
      <c r="F210" s="232" t="s">
        <v>321</v>
      </c>
      <c r="G210" s="230"/>
      <c r="H210" s="233">
        <v>1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225</v>
      </c>
      <c r="AU210" s="239" t="s">
        <v>89</v>
      </c>
      <c r="AV210" s="13" t="s">
        <v>89</v>
      </c>
      <c r="AW210" s="13" t="s">
        <v>34</v>
      </c>
      <c r="AX210" s="13" t="s">
        <v>80</v>
      </c>
      <c r="AY210" s="239" t="s">
        <v>142</v>
      </c>
    </row>
    <row r="211" spans="2:51" s="14" customFormat="1" ht="11.25">
      <c r="B211" s="240"/>
      <c r="C211" s="241"/>
      <c r="D211" s="213" t="s">
        <v>225</v>
      </c>
      <c r="E211" s="242" t="s">
        <v>1</v>
      </c>
      <c r="F211" s="243" t="s">
        <v>227</v>
      </c>
      <c r="G211" s="241"/>
      <c r="H211" s="244">
        <v>1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225</v>
      </c>
      <c r="AU211" s="250" t="s">
        <v>89</v>
      </c>
      <c r="AV211" s="14" t="s">
        <v>141</v>
      </c>
      <c r="AW211" s="14" t="s">
        <v>34</v>
      </c>
      <c r="AX211" s="14" t="s">
        <v>87</v>
      </c>
      <c r="AY211" s="250" t="s">
        <v>142</v>
      </c>
    </row>
    <row r="212" spans="1:65" s="2" customFormat="1" ht="21.75" customHeight="1">
      <c r="A212" s="34"/>
      <c r="B212" s="35"/>
      <c r="C212" s="200" t="s">
        <v>350</v>
      </c>
      <c r="D212" s="200" t="s">
        <v>143</v>
      </c>
      <c r="E212" s="201" t="s">
        <v>323</v>
      </c>
      <c r="F212" s="202" t="s">
        <v>324</v>
      </c>
      <c r="G212" s="203" t="s">
        <v>281</v>
      </c>
      <c r="H212" s="204">
        <v>1</v>
      </c>
      <c r="I212" s="205"/>
      <c r="J212" s="206">
        <f>ROUND(I212*H212,2)</f>
        <v>0</v>
      </c>
      <c r="K212" s="202" t="s">
        <v>147</v>
      </c>
      <c r="L212" s="39"/>
      <c r="M212" s="207" t="s">
        <v>1</v>
      </c>
      <c r="N212" s="208" t="s">
        <v>45</v>
      </c>
      <c r="O212" s="71"/>
      <c r="P212" s="209">
        <f>O212*H212</f>
        <v>0</v>
      </c>
      <c r="Q212" s="209">
        <v>0.11241</v>
      </c>
      <c r="R212" s="209">
        <f>Q212*H212</f>
        <v>0.11241</v>
      </c>
      <c r="S212" s="209">
        <v>0</v>
      </c>
      <c r="T212" s="21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1" t="s">
        <v>141</v>
      </c>
      <c r="AT212" s="211" t="s">
        <v>143</v>
      </c>
      <c r="AU212" s="211" t="s">
        <v>89</v>
      </c>
      <c r="AY212" s="17" t="s">
        <v>142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87</v>
      </c>
      <c r="BK212" s="212">
        <f>ROUND(I212*H212,2)</f>
        <v>0</v>
      </c>
      <c r="BL212" s="17" t="s">
        <v>141</v>
      </c>
      <c r="BM212" s="211" t="s">
        <v>906</v>
      </c>
    </row>
    <row r="213" spans="2:51" s="13" customFormat="1" ht="11.25">
      <c r="B213" s="229"/>
      <c r="C213" s="230"/>
      <c r="D213" s="213" t="s">
        <v>225</v>
      </c>
      <c r="E213" s="231" t="s">
        <v>1</v>
      </c>
      <c r="F213" s="232" t="s">
        <v>326</v>
      </c>
      <c r="G213" s="230"/>
      <c r="H213" s="233">
        <v>1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225</v>
      </c>
      <c r="AU213" s="239" t="s">
        <v>89</v>
      </c>
      <c r="AV213" s="13" t="s">
        <v>89</v>
      </c>
      <c r="AW213" s="13" t="s">
        <v>34</v>
      </c>
      <c r="AX213" s="13" t="s">
        <v>80</v>
      </c>
      <c r="AY213" s="239" t="s">
        <v>142</v>
      </c>
    </row>
    <row r="214" spans="2:51" s="14" customFormat="1" ht="11.25">
      <c r="B214" s="240"/>
      <c r="C214" s="241"/>
      <c r="D214" s="213" t="s">
        <v>225</v>
      </c>
      <c r="E214" s="242" t="s">
        <v>1</v>
      </c>
      <c r="F214" s="243" t="s">
        <v>227</v>
      </c>
      <c r="G214" s="241"/>
      <c r="H214" s="244">
        <v>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225</v>
      </c>
      <c r="AU214" s="250" t="s">
        <v>89</v>
      </c>
      <c r="AV214" s="14" t="s">
        <v>141</v>
      </c>
      <c r="AW214" s="14" t="s">
        <v>34</v>
      </c>
      <c r="AX214" s="14" t="s">
        <v>87</v>
      </c>
      <c r="AY214" s="250" t="s">
        <v>142</v>
      </c>
    </row>
    <row r="215" spans="1:65" s="2" customFormat="1" ht="16.5" customHeight="1">
      <c r="A215" s="34"/>
      <c r="B215" s="35"/>
      <c r="C215" s="251" t="s">
        <v>358</v>
      </c>
      <c r="D215" s="251" t="s">
        <v>260</v>
      </c>
      <c r="E215" s="252" t="s">
        <v>328</v>
      </c>
      <c r="F215" s="253" t="s">
        <v>329</v>
      </c>
      <c r="G215" s="254" t="s">
        <v>281</v>
      </c>
      <c r="H215" s="255">
        <v>1</v>
      </c>
      <c r="I215" s="256"/>
      <c r="J215" s="257">
        <f>ROUND(I215*H215,2)</f>
        <v>0</v>
      </c>
      <c r="K215" s="253" t="s">
        <v>147</v>
      </c>
      <c r="L215" s="258"/>
      <c r="M215" s="259" t="s">
        <v>1</v>
      </c>
      <c r="N215" s="260" t="s">
        <v>45</v>
      </c>
      <c r="O215" s="71"/>
      <c r="P215" s="209">
        <f>O215*H215</f>
        <v>0</v>
      </c>
      <c r="Q215" s="209">
        <v>0.0061</v>
      </c>
      <c r="R215" s="209">
        <f>Q215*H215</f>
        <v>0.0061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176</v>
      </c>
      <c r="AT215" s="211" t="s">
        <v>260</v>
      </c>
      <c r="AU215" s="211" t="s">
        <v>89</v>
      </c>
      <c r="AY215" s="17" t="s">
        <v>142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87</v>
      </c>
      <c r="BK215" s="212">
        <f>ROUND(I215*H215,2)</f>
        <v>0</v>
      </c>
      <c r="BL215" s="17" t="s">
        <v>141</v>
      </c>
      <c r="BM215" s="211" t="s">
        <v>907</v>
      </c>
    </row>
    <row r="216" spans="1:65" s="2" customFormat="1" ht="21.75" customHeight="1">
      <c r="A216" s="34"/>
      <c r="B216" s="35"/>
      <c r="C216" s="200" t="s">
        <v>363</v>
      </c>
      <c r="D216" s="200" t="s">
        <v>143</v>
      </c>
      <c r="E216" s="201" t="s">
        <v>332</v>
      </c>
      <c r="F216" s="202" t="s">
        <v>333</v>
      </c>
      <c r="G216" s="203" t="s">
        <v>334</v>
      </c>
      <c r="H216" s="204">
        <v>50</v>
      </c>
      <c r="I216" s="205"/>
      <c r="J216" s="206">
        <f>ROUND(I216*H216,2)</f>
        <v>0</v>
      </c>
      <c r="K216" s="202" t="s">
        <v>147</v>
      </c>
      <c r="L216" s="39"/>
      <c r="M216" s="207" t="s">
        <v>1</v>
      </c>
      <c r="N216" s="208" t="s">
        <v>45</v>
      </c>
      <c r="O216" s="71"/>
      <c r="P216" s="209">
        <f>O216*H216</f>
        <v>0</v>
      </c>
      <c r="Q216" s="209">
        <v>0.00011</v>
      </c>
      <c r="R216" s="209">
        <f>Q216*H216</f>
        <v>0.0055000000000000005</v>
      </c>
      <c r="S216" s="209">
        <v>0</v>
      </c>
      <c r="T216" s="21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1" t="s">
        <v>141</v>
      </c>
      <c r="AT216" s="211" t="s">
        <v>143</v>
      </c>
      <c r="AU216" s="211" t="s">
        <v>89</v>
      </c>
      <c r="AY216" s="17" t="s">
        <v>142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7" t="s">
        <v>87</v>
      </c>
      <c r="BK216" s="212">
        <f>ROUND(I216*H216,2)</f>
        <v>0</v>
      </c>
      <c r="BL216" s="17" t="s">
        <v>141</v>
      </c>
      <c r="BM216" s="211" t="s">
        <v>908</v>
      </c>
    </row>
    <row r="217" spans="2:51" s="13" customFormat="1" ht="11.25">
      <c r="B217" s="229"/>
      <c r="C217" s="230"/>
      <c r="D217" s="213" t="s">
        <v>225</v>
      </c>
      <c r="E217" s="231" t="s">
        <v>1</v>
      </c>
      <c r="F217" s="232" t="s">
        <v>336</v>
      </c>
      <c r="G217" s="230"/>
      <c r="H217" s="233">
        <v>50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225</v>
      </c>
      <c r="AU217" s="239" t="s">
        <v>89</v>
      </c>
      <c r="AV217" s="13" t="s">
        <v>89</v>
      </c>
      <c r="AW217" s="13" t="s">
        <v>34</v>
      </c>
      <c r="AX217" s="13" t="s">
        <v>80</v>
      </c>
      <c r="AY217" s="239" t="s">
        <v>142</v>
      </c>
    </row>
    <row r="218" spans="2:51" s="14" customFormat="1" ht="11.25">
      <c r="B218" s="240"/>
      <c r="C218" s="241"/>
      <c r="D218" s="213" t="s">
        <v>225</v>
      </c>
      <c r="E218" s="242" t="s">
        <v>1</v>
      </c>
      <c r="F218" s="243" t="s">
        <v>227</v>
      </c>
      <c r="G218" s="241"/>
      <c r="H218" s="244">
        <v>50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225</v>
      </c>
      <c r="AU218" s="250" t="s">
        <v>89</v>
      </c>
      <c r="AV218" s="14" t="s">
        <v>141</v>
      </c>
      <c r="AW218" s="14" t="s">
        <v>34</v>
      </c>
      <c r="AX218" s="14" t="s">
        <v>87</v>
      </c>
      <c r="AY218" s="250" t="s">
        <v>142</v>
      </c>
    </row>
    <row r="219" spans="1:65" s="2" customFormat="1" ht="21.75" customHeight="1">
      <c r="A219" s="34"/>
      <c r="B219" s="35"/>
      <c r="C219" s="200" t="s">
        <v>368</v>
      </c>
      <c r="D219" s="200" t="s">
        <v>143</v>
      </c>
      <c r="E219" s="201" t="s">
        <v>338</v>
      </c>
      <c r="F219" s="202" t="s">
        <v>339</v>
      </c>
      <c r="G219" s="203" t="s">
        <v>254</v>
      </c>
      <c r="H219" s="204">
        <v>4.8</v>
      </c>
      <c r="I219" s="205"/>
      <c r="J219" s="206">
        <f>ROUND(I219*H219,2)</f>
        <v>0</v>
      </c>
      <c r="K219" s="202" t="s">
        <v>147</v>
      </c>
      <c r="L219" s="39"/>
      <c r="M219" s="207" t="s">
        <v>1</v>
      </c>
      <c r="N219" s="208" t="s">
        <v>45</v>
      </c>
      <c r="O219" s="71"/>
      <c r="P219" s="209">
        <f>O219*H219</f>
        <v>0</v>
      </c>
      <c r="Q219" s="209">
        <v>0.00085</v>
      </c>
      <c r="R219" s="209">
        <f>Q219*H219</f>
        <v>0.004079999999999999</v>
      </c>
      <c r="S219" s="209">
        <v>0</v>
      </c>
      <c r="T219" s="21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1" t="s">
        <v>141</v>
      </c>
      <c r="AT219" s="211" t="s">
        <v>143</v>
      </c>
      <c r="AU219" s="211" t="s">
        <v>89</v>
      </c>
      <c r="AY219" s="17" t="s">
        <v>142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" t="s">
        <v>87</v>
      </c>
      <c r="BK219" s="212">
        <f>ROUND(I219*H219,2)</f>
        <v>0</v>
      </c>
      <c r="BL219" s="17" t="s">
        <v>141</v>
      </c>
      <c r="BM219" s="211" t="s">
        <v>909</v>
      </c>
    </row>
    <row r="220" spans="2:51" s="13" customFormat="1" ht="11.25">
      <c r="B220" s="229"/>
      <c r="C220" s="230"/>
      <c r="D220" s="213" t="s">
        <v>225</v>
      </c>
      <c r="E220" s="231" t="s">
        <v>1</v>
      </c>
      <c r="F220" s="232" t="s">
        <v>341</v>
      </c>
      <c r="G220" s="230"/>
      <c r="H220" s="233">
        <v>4.8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225</v>
      </c>
      <c r="AU220" s="239" t="s">
        <v>89</v>
      </c>
      <c r="AV220" s="13" t="s">
        <v>89</v>
      </c>
      <c r="AW220" s="13" t="s">
        <v>34</v>
      </c>
      <c r="AX220" s="13" t="s">
        <v>80</v>
      </c>
      <c r="AY220" s="239" t="s">
        <v>142</v>
      </c>
    </row>
    <row r="221" spans="2:51" s="14" customFormat="1" ht="11.25">
      <c r="B221" s="240"/>
      <c r="C221" s="241"/>
      <c r="D221" s="213" t="s">
        <v>225</v>
      </c>
      <c r="E221" s="242" t="s">
        <v>1</v>
      </c>
      <c r="F221" s="243" t="s">
        <v>227</v>
      </c>
      <c r="G221" s="241"/>
      <c r="H221" s="244">
        <v>4.8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225</v>
      </c>
      <c r="AU221" s="250" t="s">
        <v>89</v>
      </c>
      <c r="AV221" s="14" t="s">
        <v>141</v>
      </c>
      <c r="AW221" s="14" t="s">
        <v>34</v>
      </c>
      <c r="AX221" s="14" t="s">
        <v>87</v>
      </c>
      <c r="AY221" s="250" t="s">
        <v>142</v>
      </c>
    </row>
    <row r="222" spans="1:65" s="2" customFormat="1" ht="16.5" customHeight="1">
      <c r="A222" s="34"/>
      <c r="B222" s="35"/>
      <c r="C222" s="200" t="s">
        <v>373</v>
      </c>
      <c r="D222" s="200" t="s">
        <v>143</v>
      </c>
      <c r="E222" s="201" t="s">
        <v>343</v>
      </c>
      <c r="F222" s="202" t="s">
        <v>344</v>
      </c>
      <c r="G222" s="203" t="s">
        <v>334</v>
      </c>
      <c r="H222" s="204">
        <v>50</v>
      </c>
      <c r="I222" s="205"/>
      <c r="J222" s="206">
        <f>ROUND(I222*H222,2)</f>
        <v>0</v>
      </c>
      <c r="K222" s="202" t="s">
        <v>147</v>
      </c>
      <c r="L222" s="39"/>
      <c r="M222" s="207" t="s">
        <v>1</v>
      </c>
      <c r="N222" s="208" t="s">
        <v>45</v>
      </c>
      <c r="O222" s="71"/>
      <c r="P222" s="209">
        <f>O222*H222</f>
        <v>0</v>
      </c>
      <c r="Q222" s="209">
        <v>0</v>
      </c>
      <c r="R222" s="209">
        <f>Q222*H222</f>
        <v>0</v>
      </c>
      <c r="S222" s="209">
        <v>0</v>
      </c>
      <c r="T222" s="21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1" t="s">
        <v>141</v>
      </c>
      <c r="AT222" s="211" t="s">
        <v>143</v>
      </c>
      <c r="AU222" s="211" t="s">
        <v>89</v>
      </c>
      <c r="AY222" s="17" t="s">
        <v>142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87</v>
      </c>
      <c r="BK222" s="212">
        <f>ROUND(I222*H222,2)</f>
        <v>0</v>
      </c>
      <c r="BL222" s="17" t="s">
        <v>141</v>
      </c>
      <c r="BM222" s="211" t="s">
        <v>910</v>
      </c>
    </row>
    <row r="223" spans="1:65" s="2" customFormat="1" ht="16.5" customHeight="1">
      <c r="A223" s="34"/>
      <c r="B223" s="35"/>
      <c r="C223" s="200" t="s">
        <v>378</v>
      </c>
      <c r="D223" s="200" t="s">
        <v>143</v>
      </c>
      <c r="E223" s="201" t="s">
        <v>347</v>
      </c>
      <c r="F223" s="202" t="s">
        <v>348</v>
      </c>
      <c r="G223" s="203" t="s">
        <v>254</v>
      </c>
      <c r="H223" s="204">
        <v>4.8</v>
      </c>
      <c r="I223" s="205"/>
      <c r="J223" s="206">
        <f>ROUND(I223*H223,2)</f>
        <v>0</v>
      </c>
      <c r="K223" s="202" t="s">
        <v>147</v>
      </c>
      <c r="L223" s="39"/>
      <c r="M223" s="207" t="s">
        <v>1</v>
      </c>
      <c r="N223" s="208" t="s">
        <v>45</v>
      </c>
      <c r="O223" s="71"/>
      <c r="P223" s="209">
        <f>O223*H223</f>
        <v>0</v>
      </c>
      <c r="Q223" s="209">
        <v>1E-05</v>
      </c>
      <c r="R223" s="209">
        <f>Q223*H223</f>
        <v>4.8E-05</v>
      </c>
      <c r="S223" s="209">
        <v>0</v>
      </c>
      <c r="T223" s="21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1" t="s">
        <v>141</v>
      </c>
      <c r="AT223" s="211" t="s">
        <v>143</v>
      </c>
      <c r="AU223" s="211" t="s">
        <v>89</v>
      </c>
      <c r="AY223" s="17" t="s">
        <v>142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7" t="s">
        <v>87</v>
      </c>
      <c r="BK223" s="212">
        <f>ROUND(I223*H223,2)</f>
        <v>0</v>
      </c>
      <c r="BL223" s="17" t="s">
        <v>141</v>
      </c>
      <c r="BM223" s="211" t="s">
        <v>911</v>
      </c>
    </row>
    <row r="224" spans="1:65" s="2" customFormat="1" ht="21.75" customHeight="1">
      <c r="A224" s="34"/>
      <c r="B224" s="35"/>
      <c r="C224" s="200" t="s">
        <v>383</v>
      </c>
      <c r="D224" s="200" t="s">
        <v>143</v>
      </c>
      <c r="E224" s="201" t="s">
        <v>351</v>
      </c>
      <c r="F224" s="202" t="s">
        <v>352</v>
      </c>
      <c r="G224" s="203" t="s">
        <v>334</v>
      </c>
      <c r="H224" s="204">
        <v>20</v>
      </c>
      <c r="I224" s="205"/>
      <c r="J224" s="206">
        <f>ROUND(I224*H224,2)</f>
        <v>0</v>
      </c>
      <c r="K224" s="202" t="s">
        <v>194</v>
      </c>
      <c r="L224" s="39"/>
      <c r="M224" s="207" t="s">
        <v>1</v>
      </c>
      <c r="N224" s="208" t="s">
        <v>45</v>
      </c>
      <c r="O224" s="71"/>
      <c r="P224" s="209">
        <f>O224*H224</f>
        <v>0</v>
      </c>
      <c r="Q224" s="209">
        <v>0.1554</v>
      </c>
      <c r="R224" s="209">
        <f>Q224*H224</f>
        <v>3.108</v>
      </c>
      <c r="S224" s="209">
        <v>0</v>
      </c>
      <c r="T224" s="21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1" t="s">
        <v>141</v>
      </c>
      <c r="AT224" s="211" t="s">
        <v>143</v>
      </c>
      <c r="AU224" s="211" t="s">
        <v>89</v>
      </c>
      <c r="AY224" s="17" t="s">
        <v>142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7" t="s">
        <v>87</v>
      </c>
      <c r="BK224" s="212">
        <f>ROUND(I224*H224,2)</f>
        <v>0</v>
      </c>
      <c r="BL224" s="17" t="s">
        <v>141</v>
      </c>
      <c r="BM224" s="211" t="s">
        <v>912</v>
      </c>
    </row>
    <row r="225" spans="2:51" s="13" customFormat="1" ht="11.25">
      <c r="B225" s="229"/>
      <c r="C225" s="230"/>
      <c r="D225" s="213" t="s">
        <v>225</v>
      </c>
      <c r="E225" s="231" t="s">
        <v>1</v>
      </c>
      <c r="F225" s="232" t="s">
        <v>521</v>
      </c>
      <c r="G225" s="230"/>
      <c r="H225" s="233">
        <v>14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225</v>
      </c>
      <c r="AU225" s="239" t="s">
        <v>89</v>
      </c>
      <c r="AV225" s="13" t="s">
        <v>89</v>
      </c>
      <c r="AW225" s="13" t="s">
        <v>34</v>
      </c>
      <c r="AX225" s="13" t="s">
        <v>80</v>
      </c>
      <c r="AY225" s="239" t="s">
        <v>142</v>
      </c>
    </row>
    <row r="226" spans="2:51" s="13" customFormat="1" ht="11.25">
      <c r="B226" s="229"/>
      <c r="C226" s="230"/>
      <c r="D226" s="213" t="s">
        <v>225</v>
      </c>
      <c r="E226" s="231" t="s">
        <v>1</v>
      </c>
      <c r="F226" s="232" t="s">
        <v>768</v>
      </c>
      <c r="G226" s="230"/>
      <c r="H226" s="233">
        <v>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225</v>
      </c>
      <c r="AU226" s="239" t="s">
        <v>89</v>
      </c>
      <c r="AV226" s="13" t="s">
        <v>89</v>
      </c>
      <c r="AW226" s="13" t="s">
        <v>34</v>
      </c>
      <c r="AX226" s="13" t="s">
        <v>80</v>
      </c>
      <c r="AY226" s="239" t="s">
        <v>142</v>
      </c>
    </row>
    <row r="227" spans="2:51" s="13" customFormat="1" ht="11.25">
      <c r="B227" s="229"/>
      <c r="C227" s="230"/>
      <c r="D227" s="213" t="s">
        <v>225</v>
      </c>
      <c r="E227" s="231" t="s">
        <v>1</v>
      </c>
      <c r="F227" s="232" t="s">
        <v>356</v>
      </c>
      <c r="G227" s="230"/>
      <c r="H227" s="233">
        <v>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225</v>
      </c>
      <c r="AU227" s="239" t="s">
        <v>89</v>
      </c>
      <c r="AV227" s="13" t="s">
        <v>89</v>
      </c>
      <c r="AW227" s="13" t="s">
        <v>34</v>
      </c>
      <c r="AX227" s="13" t="s">
        <v>80</v>
      </c>
      <c r="AY227" s="239" t="s">
        <v>142</v>
      </c>
    </row>
    <row r="228" spans="2:51" s="13" customFormat="1" ht="11.25">
      <c r="B228" s="229"/>
      <c r="C228" s="230"/>
      <c r="D228" s="213" t="s">
        <v>225</v>
      </c>
      <c r="E228" s="231" t="s">
        <v>1</v>
      </c>
      <c r="F228" s="232" t="s">
        <v>357</v>
      </c>
      <c r="G228" s="230"/>
      <c r="H228" s="233">
        <v>2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225</v>
      </c>
      <c r="AU228" s="239" t="s">
        <v>89</v>
      </c>
      <c r="AV228" s="13" t="s">
        <v>89</v>
      </c>
      <c r="AW228" s="13" t="s">
        <v>34</v>
      </c>
      <c r="AX228" s="13" t="s">
        <v>80</v>
      </c>
      <c r="AY228" s="239" t="s">
        <v>142</v>
      </c>
    </row>
    <row r="229" spans="2:51" s="14" customFormat="1" ht="11.25">
      <c r="B229" s="240"/>
      <c r="C229" s="241"/>
      <c r="D229" s="213" t="s">
        <v>225</v>
      </c>
      <c r="E229" s="242" t="s">
        <v>1</v>
      </c>
      <c r="F229" s="243" t="s">
        <v>227</v>
      </c>
      <c r="G229" s="241"/>
      <c r="H229" s="244">
        <v>20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225</v>
      </c>
      <c r="AU229" s="250" t="s">
        <v>89</v>
      </c>
      <c r="AV229" s="14" t="s">
        <v>141</v>
      </c>
      <c r="AW229" s="14" t="s">
        <v>34</v>
      </c>
      <c r="AX229" s="14" t="s">
        <v>87</v>
      </c>
      <c r="AY229" s="250" t="s">
        <v>142</v>
      </c>
    </row>
    <row r="230" spans="1:65" s="2" customFormat="1" ht="16.5" customHeight="1">
      <c r="A230" s="34"/>
      <c r="B230" s="35"/>
      <c r="C230" s="251" t="s">
        <v>388</v>
      </c>
      <c r="D230" s="251" t="s">
        <v>260</v>
      </c>
      <c r="E230" s="252" t="s">
        <v>359</v>
      </c>
      <c r="F230" s="253" t="s">
        <v>360</v>
      </c>
      <c r="G230" s="254" t="s">
        <v>334</v>
      </c>
      <c r="H230" s="255">
        <v>14.14</v>
      </c>
      <c r="I230" s="256"/>
      <c r="J230" s="257">
        <f>ROUND(I230*H230,2)</f>
        <v>0</v>
      </c>
      <c r="K230" s="253" t="s">
        <v>147</v>
      </c>
      <c r="L230" s="258"/>
      <c r="M230" s="259" t="s">
        <v>1</v>
      </c>
      <c r="N230" s="260" t="s">
        <v>45</v>
      </c>
      <c r="O230" s="71"/>
      <c r="P230" s="209">
        <f>O230*H230</f>
        <v>0</v>
      </c>
      <c r="Q230" s="209">
        <v>0.102</v>
      </c>
      <c r="R230" s="209">
        <f>Q230*H230</f>
        <v>1.44228</v>
      </c>
      <c r="S230" s="209">
        <v>0</v>
      </c>
      <c r="T230" s="21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1" t="s">
        <v>176</v>
      </c>
      <c r="AT230" s="211" t="s">
        <v>260</v>
      </c>
      <c r="AU230" s="211" t="s">
        <v>89</v>
      </c>
      <c r="AY230" s="17" t="s">
        <v>142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7" t="s">
        <v>87</v>
      </c>
      <c r="BK230" s="212">
        <f>ROUND(I230*H230,2)</f>
        <v>0</v>
      </c>
      <c r="BL230" s="17" t="s">
        <v>141</v>
      </c>
      <c r="BM230" s="211" t="s">
        <v>913</v>
      </c>
    </row>
    <row r="231" spans="2:51" s="13" customFormat="1" ht="11.25">
      <c r="B231" s="229"/>
      <c r="C231" s="230"/>
      <c r="D231" s="213" t="s">
        <v>225</v>
      </c>
      <c r="E231" s="231" t="s">
        <v>1</v>
      </c>
      <c r="F231" s="232" t="s">
        <v>526</v>
      </c>
      <c r="G231" s="230"/>
      <c r="H231" s="233">
        <v>14.14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225</v>
      </c>
      <c r="AU231" s="239" t="s">
        <v>89</v>
      </c>
      <c r="AV231" s="13" t="s">
        <v>89</v>
      </c>
      <c r="AW231" s="13" t="s">
        <v>34</v>
      </c>
      <c r="AX231" s="13" t="s">
        <v>80</v>
      </c>
      <c r="AY231" s="239" t="s">
        <v>142</v>
      </c>
    </row>
    <row r="232" spans="2:51" s="14" customFormat="1" ht="11.25">
      <c r="B232" s="240"/>
      <c r="C232" s="241"/>
      <c r="D232" s="213" t="s">
        <v>225</v>
      </c>
      <c r="E232" s="242" t="s">
        <v>1</v>
      </c>
      <c r="F232" s="243" t="s">
        <v>227</v>
      </c>
      <c r="G232" s="241"/>
      <c r="H232" s="244">
        <v>14.14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225</v>
      </c>
      <c r="AU232" s="250" t="s">
        <v>89</v>
      </c>
      <c r="AV232" s="14" t="s">
        <v>141</v>
      </c>
      <c r="AW232" s="14" t="s">
        <v>34</v>
      </c>
      <c r="AX232" s="14" t="s">
        <v>87</v>
      </c>
      <c r="AY232" s="250" t="s">
        <v>142</v>
      </c>
    </row>
    <row r="233" spans="1:65" s="2" customFormat="1" ht="16.5" customHeight="1">
      <c r="A233" s="34"/>
      <c r="B233" s="35"/>
      <c r="C233" s="251" t="s">
        <v>393</v>
      </c>
      <c r="D233" s="251" t="s">
        <v>260</v>
      </c>
      <c r="E233" s="252" t="s">
        <v>364</v>
      </c>
      <c r="F233" s="253" t="s">
        <v>365</v>
      </c>
      <c r="G233" s="254" t="s">
        <v>334</v>
      </c>
      <c r="H233" s="255">
        <v>2.02</v>
      </c>
      <c r="I233" s="256"/>
      <c r="J233" s="257">
        <f>ROUND(I233*H233,2)</f>
        <v>0</v>
      </c>
      <c r="K233" s="253" t="s">
        <v>147</v>
      </c>
      <c r="L233" s="258"/>
      <c r="M233" s="259" t="s">
        <v>1</v>
      </c>
      <c r="N233" s="260" t="s">
        <v>45</v>
      </c>
      <c r="O233" s="71"/>
      <c r="P233" s="209">
        <f>O233*H233</f>
        <v>0</v>
      </c>
      <c r="Q233" s="209">
        <v>0.081</v>
      </c>
      <c r="R233" s="209">
        <f>Q233*H233</f>
        <v>0.16362000000000002</v>
      </c>
      <c r="S233" s="209">
        <v>0</v>
      </c>
      <c r="T233" s="21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1" t="s">
        <v>176</v>
      </c>
      <c r="AT233" s="211" t="s">
        <v>260</v>
      </c>
      <c r="AU233" s="211" t="s">
        <v>89</v>
      </c>
      <c r="AY233" s="17" t="s">
        <v>142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7" t="s">
        <v>87</v>
      </c>
      <c r="BK233" s="212">
        <f>ROUND(I233*H233,2)</f>
        <v>0</v>
      </c>
      <c r="BL233" s="17" t="s">
        <v>141</v>
      </c>
      <c r="BM233" s="211" t="s">
        <v>914</v>
      </c>
    </row>
    <row r="234" spans="2:51" s="13" customFormat="1" ht="11.25">
      <c r="B234" s="229"/>
      <c r="C234" s="230"/>
      <c r="D234" s="213" t="s">
        <v>225</v>
      </c>
      <c r="E234" s="231" t="s">
        <v>1</v>
      </c>
      <c r="F234" s="232" t="s">
        <v>377</v>
      </c>
      <c r="G234" s="230"/>
      <c r="H234" s="233">
        <v>2.02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225</v>
      </c>
      <c r="AU234" s="239" t="s">
        <v>89</v>
      </c>
      <c r="AV234" s="13" t="s">
        <v>89</v>
      </c>
      <c r="AW234" s="13" t="s">
        <v>34</v>
      </c>
      <c r="AX234" s="13" t="s">
        <v>80</v>
      </c>
      <c r="AY234" s="239" t="s">
        <v>142</v>
      </c>
    </row>
    <row r="235" spans="2:51" s="14" customFormat="1" ht="11.25">
      <c r="B235" s="240"/>
      <c r="C235" s="241"/>
      <c r="D235" s="213" t="s">
        <v>225</v>
      </c>
      <c r="E235" s="242" t="s">
        <v>1</v>
      </c>
      <c r="F235" s="243" t="s">
        <v>227</v>
      </c>
      <c r="G235" s="241"/>
      <c r="H235" s="244">
        <v>2.02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225</v>
      </c>
      <c r="AU235" s="250" t="s">
        <v>89</v>
      </c>
      <c r="AV235" s="14" t="s">
        <v>141</v>
      </c>
      <c r="AW235" s="14" t="s">
        <v>34</v>
      </c>
      <c r="AX235" s="14" t="s">
        <v>87</v>
      </c>
      <c r="AY235" s="250" t="s">
        <v>142</v>
      </c>
    </row>
    <row r="236" spans="1:65" s="2" customFormat="1" ht="16.5" customHeight="1">
      <c r="A236" s="34"/>
      <c r="B236" s="35"/>
      <c r="C236" s="251" t="s">
        <v>398</v>
      </c>
      <c r="D236" s="251" t="s">
        <v>260</v>
      </c>
      <c r="E236" s="252" t="s">
        <v>369</v>
      </c>
      <c r="F236" s="253" t="s">
        <v>370</v>
      </c>
      <c r="G236" s="254" t="s">
        <v>334</v>
      </c>
      <c r="H236" s="255">
        <v>2.02</v>
      </c>
      <c r="I236" s="256"/>
      <c r="J236" s="257">
        <f>ROUND(I236*H236,2)</f>
        <v>0</v>
      </c>
      <c r="K236" s="253" t="s">
        <v>147</v>
      </c>
      <c r="L236" s="258"/>
      <c r="M236" s="259" t="s">
        <v>1</v>
      </c>
      <c r="N236" s="260" t="s">
        <v>45</v>
      </c>
      <c r="O236" s="71"/>
      <c r="P236" s="209">
        <f>O236*H236</f>
        <v>0</v>
      </c>
      <c r="Q236" s="209">
        <v>0.0483</v>
      </c>
      <c r="R236" s="209">
        <f>Q236*H236</f>
        <v>0.097566</v>
      </c>
      <c r="S236" s="209">
        <v>0</v>
      </c>
      <c r="T236" s="21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1" t="s">
        <v>176</v>
      </c>
      <c r="AT236" s="211" t="s">
        <v>260</v>
      </c>
      <c r="AU236" s="211" t="s">
        <v>89</v>
      </c>
      <c r="AY236" s="17" t="s">
        <v>142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7" t="s">
        <v>87</v>
      </c>
      <c r="BK236" s="212">
        <f>ROUND(I236*H236,2)</f>
        <v>0</v>
      </c>
      <c r="BL236" s="17" t="s">
        <v>141</v>
      </c>
      <c r="BM236" s="211" t="s">
        <v>915</v>
      </c>
    </row>
    <row r="237" spans="2:51" s="13" customFormat="1" ht="11.25">
      <c r="B237" s="229"/>
      <c r="C237" s="230"/>
      <c r="D237" s="213" t="s">
        <v>225</v>
      </c>
      <c r="E237" s="231" t="s">
        <v>1</v>
      </c>
      <c r="F237" s="232" t="s">
        <v>372</v>
      </c>
      <c r="G237" s="230"/>
      <c r="H237" s="233">
        <v>2.02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225</v>
      </c>
      <c r="AU237" s="239" t="s">
        <v>89</v>
      </c>
      <c r="AV237" s="13" t="s">
        <v>89</v>
      </c>
      <c r="AW237" s="13" t="s">
        <v>34</v>
      </c>
      <c r="AX237" s="13" t="s">
        <v>80</v>
      </c>
      <c r="AY237" s="239" t="s">
        <v>142</v>
      </c>
    </row>
    <row r="238" spans="2:51" s="14" customFormat="1" ht="11.25">
      <c r="B238" s="240"/>
      <c r="C238" s="241"/>
      <c r="D238" s="213" t="s">
        <v>225</v>
      </c>
      <c r="E238" s="242" t="s">
        <v>1</v>
      </c>
      <c r="F238" s="243" t="s">
        <v>227</v>
      </c>
      <c r="G238" s="241"/>
      <c r="H238" s="244">
        <v>2.02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225</v>
      </c>
      <c r="AU238" s="250" t="s">
        <v>89</v>
      </c>
      <c r="AV238" s="14" t="s">
        <v>141</v>
      </c>
      <c r="AW238" s="14" t="s">
        <v>34</v>
      </c>
      <c r="AX238" s="14" t="s">
        <v>87</v>
      </c>
      <c r="AY238" s="250" t="s">
        <v>142</v>
      </c>
    </row>
    <row r="239" spans="1:65" s="2" customFormat="1" ht="21.75" customHeight="1">
      <c r="A239" s="34"/>
      <c r="B239" s="35"/>
      <c r="C239" s="251" t="s">
        <v>405</v>
      </c>
      <c r="D239" s="251" t="s">
        <v>260</v>
      </c>
      <c r="E239" s="252" t="s">
        <v>374</v>
      </c>
      <c r="F239" s="253" t="s">
        <v>375</v>
      </c>
      <c r="G239" s="254" t="s">
        <v>334</v>
      </c>
      <c r="H239" s="255">
        <v>2.02</v>
      </c>
      <c r="I239" s="256"/>
      <c r="J239" s="257">
        <f>ROUND(I239*H239,2)</f>
        <v>0</v>
      </c>
      <c r="K239" s="253" t="s">
        <v>147</v>
      </c>
      <c r="L239" s="258"/>
      <c r="M239" s="259" t="s">
        <v>1</v>
      </c>
      <c r="N239" s="260" t="s">
        <v>45</v>
      </c>
      <c r="O239" s="71"/>
      <c r="P239" s="209">
        <f>O239*H239</f>
        <v>0</v>
      </c>
      <c r="Q239" s="209">
        <v>0.064</v>
      </c>
      <c r="R239" s="209">
        <f>Q239*H239</f>
        <v>0.12928</v>
      </c>
      <c r="S239" s="209">
        <v>0</v>
      </c>
      <c r="T239" s="21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1" t="s">
        <v>176</v>
      </c>
      <c r="AT239" s="211" t="s">
        <v>260</v>
      </c>
      <c r="AU239" s="211" t="s">
        <v>89</v>
      </c>
      <c r="AY239" s="17" t="s">
        <v>142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7" t="s">
        <v>87</v>
      </c>
      <c r="BK239" s="212">
        <f>ROUND(I239*H239,2)</f>
        <v>0</v>
      </c>
      <c r="BL239" s="17" t="s">
        <v>141</v>
      </c>
      <c r="BM239" s="211" t="s">
        <v>916</v>
      </c>
    </row>
    <row r="240" spans="2:51" s="13" customFormat="1" ht="11.25">
      <c r="B240" s="229"/>
      <c r="C240" s="230"/>
      <c r="D240" s="213" t="s">
        <v>225</v>
      </c>
      <c r="E240" s="231" t="s">
        <v>1</v>
      </c>
      <c r="F240" s="232" t="s">
        <v>377</v>
      </c>
      <c r="G240" s="230"/>
      <c r="H240" s="233">
        <v>2.02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225</v>
      </c>
      <c r="AU240" s="239" t="s">
        <v>89</v>
      </c>
      <c r="AV240" s="13" t="s">
        <v>89</v>
      </c>
      <c r="AW240" s="13" t="s">
        <v>34</v>
      </c>
      <c r="AX240" s="13" t="s">
        <v>80</v>
      </c>
      <c r="AY240" s="239" t="s">
        <v>142</v>
      </c>
    </row>
    <row r="241" spans="2:51" s="14" customFormat="1" ht="11.25">
      <c r="B241" s="240"/>
      <c r="C241" s="241"/>
      <c r="D241" s="213" t="s">
        <v>225</v>
      </c>
      <c r="E241" s="242" t="s">
        <v>1</v>
      </c>
      <c r="F241" s="243" t="s">
        <v>227</v>
      </c>
      <c r="G241" s="241"/>
      <c r="H241" s="244">
        <v>2.02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225</v>
      </c>
      <c r="AU241" s="250" t="s">
        <v>89</v>
      </c>
      <c r="AV241" s="14" t="s">
        <v>141</v>
      </c>
      <c r="AW241" s="14" t="s">
        <v>34</v>
      </c>
      <c r="AX241" s="14" t="s">
        <v>87</v>
      </c>
      <c r="AY241" s="250" t="s">
        <v>142</v>
      </c>
    </row>
    <row r="242" spans="1:65" s="2" customFormat="1" ht="33" customHeight="1">
      <c r="A242" s="34"/>
      <c r="B242" s="35"/>
      <c r="C242" s="200" t="s">
        <v>411</v>
      </c>
      <c r="D242" s="200" t="s">
        <v>143</v>
      </c>
      <c r="E242" s="201" t="s">
        <v>379</v>
      </c>
      <c r="F242" s="202" t="s">
        <v>380</v>
      </c>
      <c r="G242" s="203" t="s">
        <v>334</v>
      </c>
      <c r="H242" s="204">
        <v>17</v>
      </c>
      <c r="I242" s="205"/>
      <c r="J242" s="206">
        <f>ROUND(I242*H242,2)</f>
        <v>0</v>
      </c>
      <c r="K242" s="202" t="s">
        <v>194</v>
      </c>
      <c r="L242" s="39"/>
      <c r="M242" s="207" t="s">
        <v>1</v>
      </c>
      <c r="N242" s="208" t="s">
        <v>45</v>
      </c>
      <c r="O242" s="71"/>
      <c r="P242" s="209">
        <f>O242*H242</f>
        <v>0</v>
      </c>
      <c r="Q242" s="209">
        <v>0.1295</v>
      </c>
      <c r="R242" s="209">
        <f>Q242*H242</f>
        <v>2.2015000000000002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141</v>
      </c>
      <c r="AT242" s="211" t="s">
        <v>143</v>
      </c>
      <c r="AU242" s="211" t="s">
        <v>89</v>
      </c>
      <c r="AY242" s="17" t="s">
        <v>142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87</v>
      </c>
      <c r="BK242" s="212">
        <f>ROUND(I242*H242,2)</f>
        <v>0</v>
      </c>
      <c r="BL242" s="17" t="s">
        <v>141</v>
      </c>
      <c r="BM242" s="211" t="s">
        <v>917</v>
      </c>
    </row>
    <row r="243" spans="2:51" s="13" customFormat="1" ht="11.25">
      <c r="B243" s="229"/>
      <c r="C243" s="230"/>
      <c r="D243" s="213" t="s">
        <v>225</v>
      </c>
      <c r="E243" s="231" t="s">
        <v>1</v>
      </c>
      <c r="F243" s="232" t="s">
        <v>772</v>
      </c>
      <c r="G243" s="230"/>
      <c r="H243" s="233">
        <v>17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225</v>
      </c>
      <c r="AU243" s="239" t="s">
        <v>89</v>
      </c>
      <c r="AV243" s="13" t="s">
        <v>89</v>
      </c>
      <c r="AW243" s="13" t="s">
        <v>34</v>
      </c>
      <c r="AX243" s="13" t="s">
        <v>80</v>
      </c>
      <c r="AY243" s="239" t="s">
        <v>142</v>
      </c>
    </row>
    <row r="244" spans="2:51" s="14" customFormat="1" ht="11.25">
      <c r="B244" s="240"/>
      <c r="C244" s="241"/>
      <c r="D244" s="213" t="s">
        <v>225</v>
      </c>
      <c r="E244" s="242" t="s">
        <v>1</v>
      </c>
      <c r="F244" s="243" t="s">
        <v>227</v>
      </c>
      <c r="G244" s="241"/>
      <c r="H244" s="244">
        <v>17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225</v>
      </c>
      <c r="AU244" s="250" t="s">
        <v>89</v>
      </c>
      <c r="AV244" s="14" t="s">
        <v>141</v>
      </c>
      <c r="AW244" s="14" t="s">
        <v>34</v>
      </c>
      <c r="AX244" s="14" t="s">
        <v>87</v>
      </c>
      <c r="AY244" s="250" t="s">
        <v>142</v>
      </c>
    </row>
    <row r="245" spans="1:65" s="2" customFormat="1" ht="16.5" customHeight="1">
      <c r="A245" s="34"/>
      <c r="B245" s="35"/>
      <c r="C245" s="251" t="s">
        <v>417</v>
      </c>
      <c r="D245" s="251" t="s">
        <v>260</v>
      </c>
      <c r="E245" s="252" t="s">
        <v>384</v>
      </c>
      <c r="F245" s="253" t="s">
        <v>385</v>
      </c>
      <c r="G245" s="254" t="s">
        <v>334</v>
      </c>
      <c r="H245" s="255">
        <v>17.17</v>
      </c>
      <c r="I245" s="256"/>
      <c r="J245" s="257">
        <f>ROUND(I245*H245,2)</f>
        <v>0</v>
      </c>
      <c r="K245" s="253" t="s">
        <v>147</v>
      </c>
      <c r="L245" s="258"/>
      <c r="M245" s="259" t="s">
        <v>1</v>
      </c>
      <c r="N245" s="260" t="s">
        <v>45</v>
      </c>
      <c r="O245" s="71"/>
      <c r="P245" s="209">
        <f>O245*H245</f>
        <v>0</v>
      </c>
      <c r="Q245" s="209">
        <v>0.058</v>
      </c>
      <c r="R245" s="209">
        <f>Q245*H245</f>
        <v>0.9958600000000002</v>
      </c>
      <c r="S245" s="209">
        <v>0</v>
      </c>
      <c r="T245" s="21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1" t="s">
        <v>176</v>
      </c>
      <c r="AT245" s="211" t="s">
        <v>260</v>
      </c>
      <c r="AU245" s="211" t="s">
        <v>89</v>
      </c>
      <c r="AY245" s="17" t="s">
        <v>142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7" t="s">
        <v>87</v>
      </c>
      <c r="BK245" s="212">
        <f>ROUND(I245*H245,2)</f>
        <v>0</v>
      </c>
      <c r="BL245" s="17" t="s">
        <v>141</v>
      </c>
      <c r="BM245" s="211" t="s">
        <v>918</v>
      </c>
    </row>
    <row r="246" spans="2:51" s="13" customFormat="1" ht="11.25">
      <c r="B246" s="229"/>
      <c r="C246" s="230"/>
      <c r="D246" s="213" t="s">
        <v>225</v>
      </c>
      <c r="E246" s="231" t="s">
        <v>1</v>
      </c>
      <c r="F246" s="232" t="s">
        <v>774</v>
      </c>
      <c r="G246" s="230"/>
      <c r="H246" s="233">
        <v>17.17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225</v>
      </c>
      <c r="AU246" s="239" t="s">
        <v>89</v>
      </c>
      <c r="AV246" s="13" t="s">
        <v>89</v>
      </c>
      <c r="AW246" s="13" t="s">
        <v>34</v>
      </c>
      <c r="AX246" s="13" t="s">
        <v>80</v>
      </c>
      <c r="AY246" s="239" t="s">
        <v>142</v>
      </c>
    </row>
    <row r="247" spans="2:51" s="14" customFormat="1" ht="11.25">
      <c r="B247" s="240"/>
      <c r="C247" s="241"/>
      <c r="D247" s="213" t="s">
        <v>225</v>
      </c>
      <c r="E247" s="242" t="s">
        <v>1</v>
      </c>
      <c r="F247" s="243" t="s">
        <v>227</v>
      </c>
      <c r="G247" s="241"/>
      <c r="H247" s="244">
        <v>17.17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225</v>
      </c>
      <c r="AU247" s="250" t="s">
        <v>89</v>
      </c>
      <c r="AV247" s="14" t="s">
        <v>141</v>
      </c>
      <c r="AW247" s="14" t="s">
        <v>34</v>
      </c>
      <c r="AX247" s="14" t="s">
        <v>87</v>
      </c>
      <c r="AY247" s="250" t="s">
        <v>142</v>
      </c>
    </row>
    <row r="248" spans="1:65" s="2" customFormat="1" ht="21.75" customHeight="1">
      <c r="A248" s="34"/>
      <c r="B248" s="35"/>
      <c r="C248" s="200" t="s">
        <v>424</v>
      </c>
      <c r="D248" s="200" t="s">
        <v>143</v>
      </c>
      <c r="E248" s="201" t="s">
        <v>541</v>
      </c>
      <c r="F248" s="202" t="s">
        <v>542</v>
      </c>
      <c r="G248" s="203" t="s">
        <v>334</v>
      </c>
      <c r="H248" s="204">
        <v>23</v>
      </c>
      <c r="I248" s="205"/>
      <c r="J248" s="206">
        <f>ROUND(I248*H248,2)</f>
        <v>0</v>
      </c>
      <c r="K248" s="202" t="s">
        <v>147</v>
      </c>
      <c r="L248" s="39"/>
      <c r="M248" s="207" t="s">
        <v>1</v>
      </c>
      <c r="N248" s="208" t="s">
        <v>45</v>
      </c>
      <c r="O248" s="71"/>
      <c r="P248" s="209">
        <f>O248*H248</f>
        <v>0</v>
      </c>
      <c r="Q248" s="209">
        <v>0.00061</v>
      </c>
      <c r="R248" s="209">
        <f>Q248*H248</f>
        <v>0.014029999999999999</v>
      </c>
      <c r="S248" s="209">
        <v>0</v>
      </c>
      <c r="T248" s="21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1" t="s">
        <v>141</v>
      </c>
      <c r="AT248" s="211" t="s">
        <v>143</v>
      </c>
      <c r="AU248" s="211" t="s">
        <v>89</v>
      </c>
      <c r="AY248" s="17" t="s">
        <v>142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87</v>
      </c>
      <c r="BK248" s="212">
        <f>ROUND(I248*H248,2)</f>
        <v>0</v>
      </c>
      <c r="BL248" s="17" t="s">
        <v>141</v>
      </c>
      <c r="BM248" s="211" t="s">
        <v>919</v>
      </c>
    </row>
    <row r="249" spans="2:51" s="13" customFormat="1" ht="11.25">
      <c r="B249" s="229"/>
      <c r="C249" s="230"/>
      <c r="D249" s="213" t="s">
        <v>225</v>
      </c>
      <c r="E249" s="231" t="s">
        <v>1</v>
      </c>
      <c r="F249" s="232" t="s">
        <v>920</v>
      </c>
      <c r="G249" s="230"/>
      <c r="H249" s="233">
        <v>23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225</v>
      </c>
      <c r="AU249" s="239" t="s">
        <v>89</v>
      </c>
      <c r="AV249" s="13" t="s">
        <v>89</v>
      </c>
      <c r="AW249" s="13" t="s">
        <v>34</v>
      </c>
      <c r="AX249" s="13" t="s">
        <v>80</v>
      </c>
      <c r="AY249" s="239" t="s">
        <v>142</v>
      </c>
    </row>
    <row r="250" spans="2:51" s="14" customFormat="1" ht="11.25">
      <c r="B250" s="240"/>
      <c r="C250" s="241"/>
      <c r="D250" s="213" t="s">
        <v>225</v>
      </c>
      <c r="E250" s="242" t="s">
        <v>1</v>
      </c>
      <c r="F250" s="243" t="s">
        <v>227</v>
      </c>
      <c r="G250" s="241"/>
      <c r="H250" s="244">
        <v>23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225</v>
      </c>
      <c r="AU250" s="250" t="s">
        <v>89</v>
      </c>
      <c r="AV250" s="14" t="s">
        <v>141</v>
      </c>
      <c r="AW250" s="14" t="s">
        <v>34</v>
      </c>
      <c r="AX250" s="14" t="s">
        <v>87</v>
      </c>
      <c r="AY250" s="250" t="s">
        <v>142</v>
      </c>
    </row>
    <row r="251" spans="2:63" s="11" customFormat="1" ht="22.9" customHeight="1">
      <c r="B251" s="186"/>
      <c r="C251" s="187"/>
      <c r="D251" s="188" t="s">
        <v>79</v>
      </c>
      <c r="E251" s="227" t="s">
        <v>403</v>
      </c>
      <c r="F251" s="227" t="s">
        <v>404</v>
      </c>
      <c r="G251" s="187"/>
      <c r="H251" s="187"/>
      <c r="I251" s="190"/>
      <c r="J251" s="228">
        <f>BK251</f>
        <v>0</v>
      </c>
      <c r="K251" s="187"/>
      <c r="L251" s="192"/>
      <c r="M251" s="193"/>
      <c r="N251" s="194"/>
      <c r="O251" s="194"/>
      <c r="P251" s="195">
        <f>SUM(P252:P280)</f>
        <v>0</v>
      </c>
      <c r="Q251" s="194"/>
      <c r="R251" s="195">
        <f>SUM(R252:R280)</f>
        <v>0</v>
      </c>
      <c r="S251" s="194"/>
      <c r="T251" s="196">
        <f>SUM(T252:T280)</f>
        <v>0</v>
      </c>
      <c r="AR251" s="197" t="s">
        <v>87</v>
      </c>
      <c r="AT251" s="198" t="s">
        <v>79</v>
      </c>
      <c r="AU251" s="198" t="s">
        <v>87</v>
      </c>
      <c r="AY251" s="197" t="s">
        <v>142</v>
      </c>
      <c r="BK251" s="199">
        <f>SUM(BK252:BK280)</f>
        <v>0</v>
      </c>
    </row>
    <row r="252" spans="1:65" s="2" customFormat="1" ht="16.5" customHeight="1">
      <c r="A252" s="34"/>
      <c r="B252" s="35"/>
      <c r="C252" s="200" t="s">
        <v>531</v>
      </c>
      <c r="D252" s="200" t="s">
        <v>143</v>
      </c>
      <c r="E252" s="201" t="s">
        <v>571</v>
      </c>
      <c r="F252" s="202" t="s">
        <v>572</v>
      </c>
      <c r="G252" s="203" t="s">
        <v>408</v>
      </c>
      <c r="H252" s="204">
        <v>2.112</v>
      </c>
      <c r="I252" s="205"/>
      <c r="J252" s="206">
        <f>ROUND(I252*H252,2)</f>
        <v>0</v>
      </c>
      <c r="K252" s="202" t="s">
        <v>147</v>
      </c>
      <c r="L252" s="39"/>
      <c r="M252" s="207" t="s">
        <v>1</v>
      </c>
      <c r="N252" s="208" t="s">
        <v>45</v>
      </c>
      <c r="O252" s="71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1" t="s">
        <v>141</v>
      </c>
      <c r="AT252" s="211" t="s">
        <v>143</v>
      </c>
      <c r="AU252" s="211" t="s">
        <v>89</v>
      </c>
      <c r="AY252" s="17" t="s">
        <v>142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" t="s">
        <v>87</v>
      </c>
      <c r="BK252" s="212">
        <f>ROUND(I252*H252,2)</f>
        <v>0</v>
      </c>
      <c r="BL252" s="17" t="s">
        <v>141</v>
      </c>
      <c r="BM252" s="211" t="s">
        <v>921</v>
      </c>
    </row>
    <row r="253" spans="2:51" s="13" customFormat="1" ht="11.25">
      <c r="B253" s="229"/>
      <c r="C253" s="230"/>
      <c r="D253" s="213" t="s">
        <v>225</v>
      </c>
      <c r="E253" s="231" t="s">
        <v>1</v>
      </c>
      <c r="F253" s="232" t="s">
        <v>922</v>
      </c>
      <c r="G253" s="230"/>
      <c r="H253" s="233">
        <v>2.112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225</v>
      </c>
      <c r="AU253" s="239" t="s">
        <v>89</v>
      </c>
      <c r="AV253" s="13" t="s">
        <v>89</v>
      </c>
      <c r="AW253" s="13" t="s">
        <v>34</v>
      </c>
      <c r="AX253" s="13" t="s">
        <v>80</v>
      </c>
      <c r="AY253" s="239" t="s">
        <v>142</v>
      </c>
    </row>
    <row r="254" spans="2:51" s="14" customFormat="1" ht="11.25">
      <c r="B254" s="240"/>
      <c r="C254" s="241"/>
      <c r="D254" s="213" t="s">
        <v>225</v>
      </c>
      <c r="E254" s="242" t="s">
        <v>1</v>
      </c>
      <c r="F254" s="243" t="s">
        <v>227</v>
      </c>
      <c r="G254" s="241"/>
      <c r="H254" s="244">
        <v>2.112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225</v>
      </c>
      <c r="AU254" s="250" t="s">
        <v>89</v>
      </c>
      <c r="AV254" s="14" t="s">
        <v>141</v>
      </c>
      <c r="AW254" s="14" t="s">
        <v>34</v>
      </c>
      <c r="AX254" s="14" t="s">
        <v>87</v>
      </c>
      <c r="AY254" s="250" t="s">
        <v>142</v>
      </c>
    </row>
    <row r="255" spans="1:65" s="2" customFormat="1" ht="21.75" customHeight="1">
      <c r="A255" s="34"/>
      <c r="B255" s="35"/>
      <c r="C255" s="200" t="s">
        <v>534</v>
      </c>
      <c r="D255" s="200" t="s">
        <v>143</v>
      </c>
      <c r="E255" s="201" t="s">
        <v>576</v>
      </c>
      <c r="F255" s="202" t="s">
        <v>577</v>
      </c>
      <c r="G255" s="203" t="s">
        <v>408</v>
      </c>
      <c r="H255" s="204">
        <v>29.568</v>
      </c>
      <c r="I255" s="205"/>
      <c r="J255" s="206">
        <f>ROUND(I255*H255,2)</f>
        <v>0</v>
      </c>
      <c r="K255" s="202" t="s">
        <v>147</v>
      </c>
      <c r="L255" s="39"/>
      <c r="M255" s="207" t="s">
        <v>1</v>
      </c>
      <c r="N255" s="208" t="s">
        <v>45</v>
      </c>
      <c r="O255" s="71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1" t="s">
        <v>141</v>
      </c>
      <c r="AT255" s="211" t="s">
        <v>143</v>
      </c>
      <c r="AU255" s="211" t="s">
        <v>89</v>
      </c>
      <c r="AY255" s="17" t="s">
        <v>142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7" t="s">
        <v>87</v>
      </c>
      <c r="BK255" s="212">
        <f>ROUND(I255*H255,2)</f>
        <v>0</v>
      </c>
      <c r="BL255" s="17" t="s">
        <v>141</v>
      </c>
      <c r="BM255" s="211" t="s">
        <v>923</v>
      </c>
    </row>
    <row r="256" spans="2:51" s="15" customFormat="1" ht="11.25">
      <c r="B256" s="261"/>
      <c r="C256" s="262"/>
      <c r="D256" s="213" t="s">
        <v>225</v>
      </c>
      <c r="E256" s="263" t="s">
        <v>1</v>
      </c>
      <c r="F256" s="264" t="s">
        <v>415</v>
      </c>
      <c r="G256" s="262"/>
      <c r="H256" s="263" t="s">
        <v>1</v>
      </c>
      <c r="I256" s="265"/>
      <c r="J256" s="262"/>
      <c r="K256" s="262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225</v>
      </c>
      <c r="AU256" s="270" t="s">
        <v>89</v>
      </c>
      <c r="AV256" s="15" t="s">
        <v>87</v>
      </c>
      <c r="AW256" s="15" t="s">
        <v>34</v>
      </c>
      <c r="AX256" s="15" t="s">
        <v>80</v>
      </c>
      <c r="AY256" s="270" t="s">
        <v>142</v>
      </c>
    </row>
    <row r="257" spans="2:51" s="13" customFormat="1" ht="11.25">
      <c r="B257" s="229"/>
      <c r="C257" s="230"/>
      <c r="D257" s="213" t="s">
        <v>225</v>
      </c>
      <c r="E257" s="231" t="s">
        <v>1</v>
      </c>
      <c r="F257" s="232" t="s">
        <v>924</v>
      </c>
      <c r="G257" s="230"/>
      <c r="H257" s="233">
        <v>29.568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225</v>
      </c>
      <c r="AU257" s="239" t="s">
        <v>89</v>
      </c>
      <c r="AV257" s="13" t="s">
        <v>89</v>
      </c>
      <c r="AW257" s="13" t="s">
        <v>34</v>
      </c>
      <c r="AX257" s="13" t="s">
        <v>80</v>
      </c>
      <c r="AY257" s="239" t="s">
        <v>142</v>
      </c>
    </row>
    <row r="258" spans="2:51" s="14" customFormat="1" ht="11.25">
      <c r="B258" s="240"/>
      <c r="C258" s="241"/>
      <c r="D258" s="213" t="s">
        <v>225</v>
      </c>
      <c r="E258" s="242" t="s">
        <v>1</v>
      </c>
      <c r="F258" s="243" t="s">
        <v>227</v>
      </c>
      <c r="G258" s="241"/>
      <c r="H258" s="244">
        <v>29.568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225</v>
      </c>
      <c r="AU258" s="250" t="s">
        <v>89</v>
      </c>
      <c r="AV258" s="14" t="s">
        <v>141</v>
      </c>
      <c r="AW258" s="14" t="s">
        <v>34</v>
      </c>
      <c r="AX258" s="14" t="s">
        <v>87</v>
      </c>
      <c r="AY258" s="250" t="s">
        <v>142</v>
      </c>
    </row>
    <row r="259" spans="1:65" s="2" customFormat="1" ht="16.5" customHeight="1">
      <c r="A259" s="34"/>
      <c r="B259" s="35"/>
      <c r="C259" s="200" t="s">
        <v>537</v>
      </c>
      <c r="D259" s="200" t="s">
        <v>143</v>
      </c>
      <c r="E259" s="201" t="s">
        <v>406</v>
      </c>
      <c r="F259" s="202" t="s">
        <v>407</v>
      </c>
      <c r="G259" s="203" t="s">
        <v>408</v>
      </c>
      <c r="H259" s="204">
        <v>16.6</v>
      </c>
      <c r="I259" s="205"/>
      <c r="J259" s="206">
        <f>ROUND(I259*H259,2)</f>
        <v>0</v>
      </c>
      <c r="K259" s="202" t="s">
        <v>147</v>
      </c>
      <c r="L259" s="39"/>
      <c r="M259" s="207" t="s">
        <v>1</v>
      </c>
      <c r="N259" s="208" t="s">
        <v>45</v>
      </c>
      <c r="O259" s="71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1" t="s">
        <v>141</v>
      </c>
      <c r="AT259" s="211" t="s">
        <v>143</v>
      </c>
      <c r="AU259" s="211" t="s">
        <v>89</v>
      </c>
      <c r="AY259" s="17" t="s">
        <v>142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" t="s">
        <v>87</v>
      </c>
      <c r="BK259" s="212">
        <f>ROUND(I259*H259,2)</f>
        <v>0</v>
      </c>
      <c r="BL259" s="17" t="s">
        <v>141</v>
      </c>
      <c r="BM259" s="211" t="s">
        <v>925</v>
      </c>
    </row>
    <row r="260" spans="2:51" s="13" customFormat="1" ht="11.25">
      <c r="B260" s="229"/>
      <c r="C260" s="230"/>
      <c r="D260" s="213" t="s">
        <v>225</v>
      </c>
      <c r="E260" s="231" t="s">
        <v>1</v>
      </c>
      <c r="F260" s="232" t="s">
        <v>926</v>
      </c>
      <c r="G260" s="230"/>
      <c r="H260" s="233">
        <v>4.1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225</v>
      </c>
      <c r="AU260" s="239" t="s">
        <v>89</v>
      </c>
      <c r="AV260" s="13" t="s">
        <v>89</v>
      </c>
      <c r="AW260" s="13" t="s">
        <v>34</v>
      </c>
      <c r="AX260" s="13" t="s">
        <v>80</v>
      </c>
      <c r="AY260" s="239" t="s">
        <v>142</v>
      </c>
    </row>
    <row r="261" spans="2:51" s="13" customFormat="1" ht="11.25">
      <c r="B261" s="229"/>
      <c r="C261" s="230"/>
      <c r="D261" s="213" t="s">
        <v>225</v>
      </c>
      <c r="E261" s="231" t="s">
        <v>1</v>
      </c>
      <c r="F261" s="232" t="s">
        <v>927</v>
      </c>
      <c r="G261" s="230"/>
      <c r="H261" s="233">
        <v>0.8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225</v>
      </c>
      <c r="AU261" s="239" t="s">
        <v>89</v>
      </c>
      <c r="AV261" s="13" t="s">
        <v>89</v>
      </c>
      <c r="AW261" s="13" t="s">
        <v>34</v>
      </c>
      <c r="AX261" s="13" t="s">
        <v>80</v>
      </c>
      <c r="AY261" s="239" t="s">
        <v>142</v>
      </c>
    </row>
    <row r="262" spans="2:51" s="13" customFormat="1" ht="11.25">
      <c r="B262" s="229"/>
      <c r="C262" s="230"/>
      <c r="D262" s="213" t="s">
        <v>225</v>
      </c>
      <c r="E262" s="231" t="s">
        <v>1</v>
      </c>
      <c r="F262" s="232" t="s">
        <v>928</v>
      </c>
      <c r="G262" s="230"/>
      <c r="H262" s="233">
        <v>2.548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225</v>
      </c>
      <c r="AU262" s="239" t="s">
        <v>89</v>
      </c>
      <c r="AV262" s="13" t="s">
        <v>89</v>
      </c>
      <c r="AW262" s="13" t="s">
        <v>34</v>
      </c>
      <c r="AX262" s="13" t="s">
        <v>80</v>
      </c>
      <c r="AY262" s="239" t="s">
        <v>142</v>
      </c>
    </row>
    <row r="263" spans="2:51" s="13" customFormat="1" ht="11.25">
      <c r="B263" s="229"/>
      <c r="C263" s="230"/>
      <c r="D263" s="213" t="s">
        <v>225</v>
      </c>
      <c r="E263" s="231" t="s">
        <v>1</v>
      </c>
      <c r="F263" s="232" t="s">
        <v>929</v>
      </c>
      <c r="G263" s="230"/>
      <c r="H263" s="233">
        <v>9.152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225</v>
      </c>
      <c r="AU263" s="239" t="s">
        <v>89</v>
      </c>
      <c r="AV263" s="13" t="s">
        <v>89</v>
      </c>
      <c r="AW263" s="13" t="s">
        <v>34</v>
      </c>
      <c r="AX263" s="13" t="s">
        <v>80</v>
      </c>
      <c r="AY263" s="239" t="s">
        <v>142</v>
      </c>
    </row>
    <row r="264" spans="2:51" s="14" customFormat="1" ht="11.25">
      <c r="B264" s="240"/>
      <c r="C264" s="241"/>
      <c r="D264" s="213" t="s">
        <v>225</v>
      </c>
      <c r="E264" s="242" t="s">
        <v>1</v>
      </c>
      <c r="F264" s="243" t="s">
        <v>227</v>
      </c>
      <c r="G264" s="241"/>
      <c r="H264" s="244">
        <v>16.599999999999998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225</v>
      </c>
      <c r="AU264" s="250" t="s">
        <v>89</v>
      </c>
      <c r="AV264" s="14" t="s">
        <v>141</v>
      </c>
      <c r="AW264" s="14" t="s">
        <v>34</v>
      </c>
      <c r="AX264" s="14" t="s">
        <v>87</v>
      </c>
      <c r="AY264" s="250" t="s">
        <v>142</v>
      </c>
    </row>
    <row r="265" spans="1:65" s="2" customFormat="1" ht="21.75" customHeight="1">
      <c r="A265" s="34"/>
      <c r="B265" s="35"/>
      <c r="C265" s="200" t="s">
        <v>540</v>
      </c>
      <c r="D265" s="200" t="s">
        <v>143</v>
      </c>
      <c r="E265" s="201" t="s">
        <v>412</v>
      </c>
      <c r="F265" s="202" t="s">
        <v>413</v>
      </c>
      <c r="G265" s="203" t="s">
        <v>408</v>
      </c>
      <c r="H265" s="204">
        <v>232.4</v>
      </c>
      <c r="I265" s="205"/>
      <c r="J265" s="206">
        <f>ROUND(I265*H265,2)</f>
        <v>0</v>
      </c>
      <c r="K265" s="202" t="s">
        <v>147</v>
      </c>
      <c r="L265" s="39"/>
      <c r="M265" s="207" t="s">
        <v>1</v>
      </c>
      <c r="N265" s="208" t="s">
        <v>45</v>
      </c>
      <c r="O265" s="71"/>
      <c r="P265" s="209">
        <f>O265*H265</f>
        <v>0</v>
      </c>
      <c r="Q265" s="209">
        <v>0</v>
      </c>
      <c r="R265" s="209">
        <f>Q265*H265</f>
        <v>0</v>
      </c>
      <c r="S265" s="209">
        <v>0</v>
      </c>
      <c r="T265" s="21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1" t="s">
        <v>141</v>
      </c>
      <c r="AT265" s="211" t="s">
        <v>143</v>
      </c>
      <c r="AU265" s="211" t="s">
        <v>89</v>
      </c>
      <c r="AY265" s="17" t="s">
        <v>142</v>
      </c>
      <c r="BE265" s="212">
        <f>IF(N265="základní",J265,0)</f>
        <v>0</v>
      </c>
      <c r="BF265" s="212">
        <f>IF(N265="snížená",J265,0)</f>
        <v>0</v>
      </c>
      <c r="BG265" s="212">
        <f>IF(N265="zákl. přenesená",J265,0)</f>
        <v>0</v>
      </c>
      <c r="BH265" s="212">
        <f>IF(N265="sníž. přenesená",J265,0)</f>
        <v>0</v>
      </c>
      <c r="BI265" s="212">
        <f>IF(N265="nulová",J265,0)</f>
        <v>0</v>
      </c>
      <c r="BJ265" s="17" t="s">
        <v>87</v>
      </c>
      <c r="BK265" s="212">
        <f>ROUND(I265*H265,2)</f>
        <v>0</v>
      </c>
      <c r="BL265" s="17" t="s">
        <v>141</v>
      </c>
      <c r="BM265" s="211" t="s">
        <v>930</v>
      </c>
    </row>
    <row r="266" spans="2:51" s="15" customFormat="1" ht="11.25">
      <c r="B266" s="261"/>
      <c r="C266" s="262"/>
      <c r="D266" s="213" t="s">
        <v>225</v>
      </c>
      <c r="E266" s="263" t="s">
        <v>1</v>
      </c>
      <c r="F266" s="264" t="s">
        <v>415</v>
      </c>
      <c r="G266" s="262"/>
      <c r="H266" s="263" t="s">
        <v>1</v>
      </c>
      <c r="I266" s="265"/>
      <c r="J266" s="262"/>
      <c r="K266" s="262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225</v>
      </c>
      <c r="AU266" s="270" t="s">
        <v>89</v>
      </c>
      <c r="AV266" s="15" t="s">
        <v>87</v>
      </c>
      <c r="AW266" s="15" t="s">
        <v>34</v>
      </c>
      <c r="AX266" s="15" t="s">
        <v>80</v>
      </c>
      <c r="AY266" s="270" t="s">
        <v>142</v>
      </c>
    </row>
    <row r="267" spans="2:51" s="13" customFormat="1" ht="11.25">
      <c r="B267" s="229"/>
      <c r="C267" s="230"/>
      <c r="D267" s="213" t="s">
        <v>225</v>
      </c>
      <c r="E267" s="231" t="s">
        <v>1</v>
      </c>
      <c r="F267" s="232" t="s">
        <v>931</v>
      </c>
      <c r="G267" s="230"/>
      <c r="H267" s="233">
        <v>57.4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225</v>
      </c>
      <c r="AU267" s="239" t="s">
        <v>89</v>
      </c>
      <c r="AV267" s="13" t="s">
        <v>89</v>
      </c>
      <c r="AW267" s="13" t="s">
        <v>34</v>
      </c>
      <c r="AX267" s="13" t="s">
        <v>80</v>
      </c>
      <c r="AY267" s="239" t="s">
        <v>142</v>
      </c>
    </row>
    <row r="268" spans="2:51" s="13" customFormat="1" ht="11.25">
      <c r="B268" s="229"/>
      <c r="C268" s="230"/>
      <c r="D268" s="213" t="s">
        <v>225</v>
      </c>
      <c r="E268" s="231" t="s">
        <v>1</v>
      </c>
      <c r="F268" s="232" t="s">
        <v>932</v>
      </c>
      <c r="G268" s="230"/>
      <c r="H268" s="233">
        <v>11.2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225</v>
      </c>
      <c r="AU268" s="239" t="s">
        <v>89</v>
      </c>
      <c r="AV268" s="13" t="s">
        <v>89</v>
      </c>
      <c r="AW268" s="13" t="s">
        <v>34</v>
      </c>
      <c r="AX268" s="13" t="s">
        <v>80</v>
      </c>
      <c r="AY268" s="239" t="s">
        <v>142</v>
      </c>
    </row>
    <row r="269" spans="2:51" s="13" customFormat="1" ht="11.25">
      <c r="B269" s="229"/>
      <c r="C269" s="230"/>
      <c r="D269" s="213" t="s">
        <v>225</v>
      </c>
      <c r="E269" s="231" t="s">
        <v>1</v>
      </c>
      <c r="F269" s="232" t="s">
        <v>933</v>
      </c>
      <c r="G269" s="230"/>
      <c r="H269" s="233">
        <v>35.672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225</v>
      </c>
      <c r="AU269" s="239" t="s">
        <v>89</v>
      </c>
      <c r="AV269" s="13" t="s">
        <v>89</v>
      </c>
      <c r="AW269" s="13" t="s">
        <v>34</v>
      </c>
      <c r="AX269" s="13" t="s">
        <v>80</v>
      </c>
      <c r="AY269" s="239" t="s">
        <v>142</v>
      </c>
    </row>
    <row r="270" spans="2:51" s="13" customFormat="1" ht="22.5">
      <c r="B270" s="229"/>
      <c r="C270" s="230"/>
      <c r="D270" s="213" t="s">
        <v>225</v>
      </c>
      <c r="E270" s="231" t="s">
        <v>1</v>
      </c>
      <c r="F270" s="232" t="s">
        <v>934</v>
      </c>
      <c r="G270" s="230"/>
      <c r="H270" s="233">
        <v>128.128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225</v>
      </c>
      <c r="AU270" s="239" t="s">
        <v>89</v>
      </c>
      <c r="AV270" s="13" t="s">
        <v>89</v>
      </c>
      <c r="AW270" s="13" t="s">
        <v>34</v>
      </c>
      <c r="AX270" s="13" t="s">
        <v>80</v>
      </c>
      <c r="AY270" s="239" t="s">
        <v>142</v>
      </c>
    </row>
    <row r="271" spans="2:51" s="14" customFormat="1" ht="11.25">
      <c r="B271" s="240"/>
      <c r="C271" s="241"/>
      <c r="D271" s="213" t="s">
        <v>225</v>
      </c>
      <c r="E271" s="242" t="s">
        <v>1</v>
      </c>
      <c r="F271" s="243" t="s">
        <v>227</v>
      </c>
      <c r="G271" s="241"/>
      <c r="H271" s="244">
        <v>232.39999999999998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225</v>
      </c>
      <c r="AU271" s="250" t="s">
        <v>89</v>
      </c>
      <c r="AV271" s="14" t="s">
        <v>141</v>
      </c>
      <c r="AW271" s="14" t="s">
        <v>34</v>
      </c>
      <c r="AX271" s="14" t="s">
        <v>87</v>
      </c>
      <c r="AY271" s="250" t="s">
        <v>142</v>
      </c>
    </row>
    <row r="272" spans="1:65" s="2" customFormat="1" ht="21.75" customHeight="1">
      <c r="A272" s="34"/>
      <c r="B272" s="35"/>
      <c r="C272" s="200" t="s">
        <v>545</v>
      </c>
      <c r="D272" s="200" t="s">
        <v>143</v>
      </c>
      <c r="E272" s="201" t="s">
        <v>418</v>
      </c>
      <c r="F272" s="202" t="s">
        <v>419</v>
      </c>
      <c r="G272" s="203" t="s">
        <v>408</v>
      </c>
      <c r="H272" s="204">
        <v>14.052</v>
      </c>
      <c r="I272" s="205"/>
      <c r="J272" s="206">
        <f>ROUND(I272*H272,2)</f>
        <v>0</v>
      </c>
      <c r="K272" s="202" t="s">
        <v>147</v>
      </c>
      <c r="L272" s="39"/>
      <c r="M272" s="207" t="s">
        <v>1</v>
      </c>
      <c r="N272" s="208" t="s">
        <v>45</v>
      </c>
      <c r="O272" s="71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1" t="s">
        <v>141</v>
      </c>
      <c r="AT272" s="211" t="s">
        <v>143</v>
      </c>
      <c r="AU272" s="211" t="s">
        <v>89</v>
      </c>
      <c r="AY272" s="17" t="s">
        <v>142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7" t="s">
        <v>87</v>
      </c>
      <c r="BK272" s="212">
        <f>ROUND(I272*H272,2)</f>
        <v>0</v>
      </c>
      <c r="BL272" s="17" t="s">
        <v>141</v>
      </c>
      <c r="BM272" s="211" t="s">
        <v>935</v>
      </c>
    </row>
    <row r="273" spans="2:51" s="13" customFormat="1" ht="11.25">
      <c r="B273" s="229"/>
      <c r="C273" s="230"/>
      <c r="D273" s="213" t="s">
        <v>225</v>
      </c>
      <c r="E273" s="231" t="s">
        <v>1</v>
      </c>
      <c r="F273" s="232" t="s">
        <v>936</v>
      </c>
      <c r="G273" s="230"/>
      <c r="H273" s="233">
        <v>4.1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225</v>
      </c>
      <c r="AU273" s="239" t="s">
        <v>89</v>
      </c>
      <c r="AV273" s="13" t="s">
        <v>89</v>
      </c>
      <c r="AW273" s="13" t="s">
        <v>34</v>
      </c>
      <c r="AX273" s="13" t="s">
        <v>80</v>
      </c>
      <c r="AY273" s="239" t="s">
        <v>142</v>
      </c>
    </row>
    <row r="274" spans="2:51" s="13" customFormat="1" ht="11.25">
      <c r="B274" s="229"/>
      <c r="C274" s="230"/>
      <c r="D274" s="213" t="s">
        <v>225</v>
      </c>
      <c r="E274" s="231" t="s">
        <v>1</v>
      </c>
      <c r="F274" s="232" t="s">
        <v>937</v>
      </c>
      <c r="G274" s="230"/>
      <c r="H274" s="233">
        <v>0.8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225</v>
      </c>
      <c r="AU274" s="239" t="s">
        <v>89</v>
      </c>
      <c r="AV274" s="13" t="s">
        <v>89</v>
      </c>
      <c r="AW274" s="13" t="s">
        <v>34</v>
      </c>
      <c r="AX274" s="13" t="s">
        <v>80</v>
      </c>
      <c r="AY274" s="239" t="s">
        <v>142</v>
      </c>
    </row>
    <row r="275" spans="2:51" s="13" customFormat="1" ht="11.25">
      <c r="B275" s="229"/>
      <c r="C275" s="230"/>
      <c r="D275" s="213" t="s">
        <v>225</v>
      </c>
      <c r="E275" s="231" t="s">
        <v>1</v>
      </c>
      <c r="F275" s="232" t="s">
        <v>938</v>
      </c>
      <c r="G275" s="230"/>
      <c r="H275" s="233">
        <v>9.152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225</v>
      </c>
      <c r="AU275" s="239" t="s">
        <v>89</v>
      </c>
      <c r="AV275" s="13" t="s">
        <v>89</v>
      </c>
      <c r="AW275" s="13" t="s">
        <v>34</v>
      </c>
      <c r="AX275" s="13" t="s">
        <v>80</v>
      </c>
      <c r="AY275" s="239" t="s">
        <v>142</v>
      </c>
    </row>
    <row r="276" spans="2:51" s="14" customFormat="1" ht="11.25">
      <c r="B276" s="240"/>
      <c r="C276" s="241"/>
      <c r="D276" s="213" t="s">
        <v>225</v>
      </c>
      <c r="E276" s="242" t="s">
        <v>1</v>
      </c>
      <c r="F276" s="243" t="s">
        <v>227</v>
      </c>
      <c r="G276" s="241"/>
      <c r="H276" s="244">
        <v>14.052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225</v>
      </c>
      <c r="AU276" s="250" t="s">
        <v>89</v>
      </c>
      <c r="AV276" s="14" t="s">
        <v>141</v>
      </c>
      <c r="AW276" s="14" t="s">
        <v>34</v>
      </c>
      <c r="AX276" s="14" t="s">
        <v>87</v>
      </c>
      <c r="AY276" s="250" t="s">
        <v>142</v>
      </c>
    </row>
    <row r="277" spans="1:65" s="2" customFormat="1" ht="21.75" customHeight="1">
      <c r="A277" s="34"/>
      <c r="B277" s="35"/>
      <c r="C277" s="200" t="s">
        <v>548</v>
      </c>
      <c r="D277" s="200" t="s">
        <v>143</v>
      </c>
      <c r="E277" s="201" t="s">
        <v>604</v>
      </c>
      <c r="F277" s="202" t="s">
        <v>605</v>
      </c>
      <c r="G277" s="203" t="s">
        <v>408</v>
      </c>
      <c r="H277" s="204">
        <v>4.66</v>
      </c>
      <c r="I277" s="205"/>
      <c r="J277" s="206">
        <f>ROUND(I277*H277,2)</f>
        <v>0</v>
      </c>
      <c r="K277" s="202" t="s">
        <v>147</v>
      </c>
      <c r="L277" s="39"/>
      <c r="M277" s="207" t="s">
        <v>1</v>
      </c>
      <c r="N277" s="208" t="s">
        <v>45</v>
      </c>
      <c r="O277" s="71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1" t="s">
        <v>141</v>
      </c>
      <c r="AT277" s="211" t="s">
        <v>143</v>
      </c>
      <c r="AU277" s="211" t="s">
        <v>89</v>
      </c>
      <c r="AY277" s="17" t="s">
        <v>142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87</v>
      </c>
      <c r="BK277" s="212">
        <f>ROUND(I277*H277,2)</f>
        <v>0</v>
      </c>
      <c r="BL277" s="17" t="s">
        <v>141</v>
      </c>
      <c r="BM277" s="211" t="s">
        <v>939</v>
      </c>
    </row>
    <row r="278" spans="2:51" s="13" customFormat="1" ht="11.25">
      <c r="B278" s="229"/>
      <c r="C278" s="230"/>
      <c r="D278" s="213" t="s">
        <v>225</v>
      </c>
      <c r="E278" s="231" t="s">
        <v>1</v>
      </c>
      <c r="F278" s="232" t="s">
        <v>940</v>
      </c>
      <c r="G278" s="230"/>
      <c r="H278" s="233">
        <v>2.548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225</v>
      </c>
      <c r="AU278" s="239" t="s">
        <v>89</v>
      </c>
      <c r="AV278" s="13" t="s">
        <v>89</v>
      </c>
      <c r="AW278" s="13" t="s">
        <v>34</v>
      </c>
      <c r="AX278" s="13" t="s">
        <v>80</v>
      </c>
      <c r="AY278" s="239" t="s">
        <v>142</v>
      </c>
    </row>
    <row r="279" spans="2:51" s="13" customFormat="1" ht="11.25">
      <c r="B279" s="229"/>
      <c r="C279" s="230"/>
      <c r="D279" s="213" t="s">
        <v>225</v>
      </c>
      <c r="E279" s="231" t="s">
        <v>1</v>
      </c>
      <c r="F279" s="232" t="s">
        <v>941</v>
      </c>
      <c r="G279" s="230"/>
      <c r="H279" s="233">
        <v>2.112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225</v>
      </c>
      <c r="AU279" s="239" t="s">
        <v>89</v>
      </c>
      <c r="AV279" s="13" t="s">
        <v>89</v>
      </c>
      <c r="AW279" s="13" t="s">
        <v>34</v>
      </c>
      <c r="AX279" s="13" t="s">
        <v>80</v>
      </c>
      <c r="AY279" s="239" t="s">
        <v>142</v>
      </c>
    </row>
    <row r="280" spans="2:51" s="14" customFormat="1" ht="11.25">
      <c r="B280" s="240"/>
      <c r="C280" s="241"/>
      <c r="D280" s="213" t="s">
        <v>225</v>
      </c>
      <c r="E280" s="242" t="s">
        <v>1</v>
      </c>
      <c r="F280" s="243" t="s">
        <v>227</v>
      </c>
      <c r="G280" s="241"/>
      <c r="H280" s="244">
        <v>4.66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225</v>
      </c>
      <c r="AU280" s="250" t="s">
        <v>89</v>
      </c>
      <c r="AV280" s="14" t="s">
        <v>141</v>
      </c>
      <c r="AW280" s="14" t="s">
        <v>34</v>
      </c>
      <c r="AX280" s="14" t="s">
        <v>87</v>
      </c>
      <c r="AY280" s="250" t="s">
        <v>142</v>
      </c>
    </row>
    <row r="281" spans="2:63" s="11" customFormat="1" ht="22.9" customHeight="1">
      <c r="B281" s="186"/>
      <c r="C281" s="187"/>
      <c r="D281" s="188" t="s">
        <v>79</v>
      </c>
      <c r="E281" s="227" t="s">
        <v>422</v>
      </c>
      <c r="F281" s="227" t="s">
        <v>423</v>
      </c>
      <c r="G281" s="187"/>
      <c r="H281" s="187"/>
      <c r="I281" s="190"/>
      <c r="J281" s="228">
        <f>BK281</f>
        <v>0</v>
      </c>
      <c r="K281" s="187"/>
      <c r="L281" s="192"/>
      <c r="M281" s="193"/>
      <c r="N281" s="194"/>
      <c r="O281" s="194"/>
      <c r="P281" s="195">
        <f>P282</f>
        <v>0</v>
      </c>
      <c r="Q281" s="194"/>
      <c r="R281" s="195">
        <f>R282</f>
        <v>0</v>
      </c>
      <c r="S281" s="194"/>
      <c r="T281" s="196">
        <f>T282</f>
        <v>0</v>
      </c>
      <c r="AR281" s="197" t="s">
        <v>87</v>
      </c>
      <c r="AT281" s="198" t="s">
        <v>79</v>
      </c>
      <c r="AU281" s="198" t="s">
        <v>87</v>
      </c>
      <c r="AY281" s="197" t="s">
        <v>142</v>
      </c>
      <c r="BK281" s="199">
        <f>BK282</f>
        <v>0</v>
      </c>
    </row>
    <row r="282" spans="1:65" s="2" customFormat="1" ht="21.75" customHeight="1">
      <c r="A282" s="34"/>
      <c r="B282" s="35"/>
      <c r="C282" s="200" t="s">
        <v>553</v>
      </c>
      <c r="D282" s="200" t="s">
        <v>143</v>
      </c>
      <c r="E282" s="201" t="s">
        <v>425</v>
      </c>
      <c r="F282" s="202" t="s">
        <v>426</v>
      </c>
      <c r="G282" s="203" t="s">
        <v>408</v>
      </c>
      <c r="H282" s="204">
        <v>17.803</v>
      </c>
      <c r="I282" s="205"/>
      <c r="J282" s="206">
        <f>ROUND(I282*H282,2)</f>
        <v>0</v>
      </c>
      <c r="K282" s="202" t="s">
        <v>147</v>
      </c>
      <c r="L282" s="39"/>
      <c r="M282" s="271" t="s">
        <v>1</v>
      </c>
      <c r="N282" s="272" t="s">
        <v>45</v>
      </c>
      <c r="O282" s="219"/>
      <c r="P282" s="273">
        <f>O282*H282</f>
        <v>0</v>
      </c>
      <c r="Q282" s="273">
        <v>0</v>
      </c>
      <c r="R282" s="273">
        <f>Q282*H282</f>
        <v>0</v>
      </c>
      <c r="S282" s="273">
        <v>0</v>
      </c>
      <c r="T282" s="27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1" t="s">
        <v>141</v>
      </c>
      <c r="AT282" s="211" t="s">
        <v>143</v>
      </c>
      <c r="AU282" s="211" t="s">
        <v>89</v>
      </c>
      <c r="AY282" s="17" t="s">
        <v>142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7" t="s">
        <v>87</v>
      </c>
      <c r="BK282" s="212">
        <f>ROUND(I282*H282,2)</f>
        <v>0</v>
      </c>
      <c r="BL282" s="17" t="s">
        <v>141</v>
      </c>
      <c r="BM282" s="211" t="s">
        <v>942</v>
      </c>
    </row>
    <row r="283" spans="1:31" s="2" customFormat="1" ht="6.95" customHeight="1">
      <c r="A283" s="34"/>
      <c r="B283" s="54"/>
      <c r="C283" s="55"/>
      <c r="D283" s="55"/>
      <c r="E283" s="55"/>
      <c r="F283" s="55"/>
      <c r="G283" s="55"/>
      <c r="H283" s="55"/>
      <c r="I283" s="158"/>
      <c r="J283" s="55"/>
      <c r="K283" s="55"/>
      <c r="L283" s="39"/>
      <c r="M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</sheetData>
  <sheetProtection algorithmName="SHA-512" hashValue="o2MY/OPixKoYT7nQ4LYF3AMIMBOiWP4gIXSCk/brgMKZGD6bThuTmmV+zCmWLLmJzo8GLcDhA1/ECf4DFpMoDg==" saltValue="4xPb2XcGqlmB/grkiPvjx96/l7ZCL5y6S3meSroahgtaqV2WvYWBKj4zcnR2C0T1B8OzUF4qQTJhunnUb8sESA==" spinCount="100000" sheet="1" objects="1" scenarios="1" formatColumns="0" formatRows="0" autoFilter="0"/>
  <autoFilter ref="C125:K28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User</cp:lastModifiedBy>
  <dcterms:created xsi:type="dcterms:W3CDTF">2020-01-29T10:41:45Z</dcterms:created>
  <dcterms:modified xsi:type="dcterms:W3CDTF">2020-04-07T11:09:59Z</dcterms:modified>
  <cp:category/>
  <cp:version/>
  <cp:contentType/>
  <cp:contentStatus/>
</cp:coreProperties>
</file>