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30 - Oprava havarijního ..."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'130 - Oprava havarijního ...'!$C$89:$L$200</definedName>
    <definedName name="_xlnm.Print_Area" localSheetId="1">'130 - Oprava havarijního ...'!$C$4:$K$41,'130 - Oprava havarijního ...'!$C$47:$K$71,'130 - Oprava havarijního ...'!$C$77:$L$200</definedName>
    <definedName name="_xlnm.Print_Titles" localSheetId="1">'130 - Oprava havarijního ...'!$89:$89</definedName>
    <definedName name="_xlnm.Print_Area" localSheetId="2">'Pokyny pro vyplnění'!$B$2:$K$71,'Pokyny pro vyplnění'!$B$74:$K$118,'Pokyny pro vyplnění'!$B$121:$K$190,'Pokyny pro vyplnění'!$B$198:$K$218</definedName>
  </definedNames>
  <calcPr/>
</workbook>
</file>

<file path=xl/calcChain.xml><?xml version="1.0" encoding="utf-8"?>
<calcChain xmlns="http://schemas.openxmlformats.org/spreadsheetml/2006/main">
  <c i="2" r="K39"/>
  <c r="K38"/>
  <c i="1" r="BA55"/>
  <c i="2" r="K37"/>
  <c i="1" r="AZ55"/>
  <c i="2" r="BI200"/>
  <c r="BH200"/>
  <c r="BG200"/>
  <c r="BF200"/>
  <c r="R200"/>
  <c r="Q200"/>
  <c r="X200"/>
  <c r="V200"/>
  <c r="T200"/>
  <c r="P200"/>
  <c r="BK200"/>
  <c r="K200"/>
  <c r="BE200"/>
  <c r="BI199"/>
  <c r="BH199"/>
  <c r="BG199"/>
  <c r="BF199"/>
  <c r="R199"/>
  <c r="Q199"/>
  <c r="X199"/>
  <c r="V199"/>
  <c r="T199"/>
  <c r="P199"/>
  <c r="BK199"/>
  <c r="K199"/>
  <c r="BE199"/>
  <c r="BI198"/>
  <c r="BH198"/>
  <c r="BG198"/>
  <c r="BF198"/>
  <c r="R198"/>
  <c r="R197"/>
  <c r="R196"/>
  <c r="Q198"/>
  <c r="Q197"/>
  <c r="Q196"/>
  <c r="X198"/>
  <c r="X197"/>
  <c r="X196"/>
  <c r="V198"/>
  <c r="V197"/>
  <c r="V196"/>
  <c r="T198"/>
  <c r="T197"/>
  <c r="T196"/>
  <c r="P198"/>
  <c r="BK198"/>
  <c r="BK197"/>
  <c r="K197"/>
  <c r="BK196"/>
  <c r="K196"/>
  <c r="K198"/>
  <c r="BE198"/>
  <c r="K70"/>
  <c r="J70"/>
  <c r="I70"/>
  <c r="K69"/>
  <c r="J69"/>
  <c r="I69"/>
  <c r="BI195"/>
  <c r="BH195"/>
  <c r="BG195"/>
  <c r="BF195"/>
  <c r="R195"/>
  <c r="R194"/>
  <c r="Q195"/>
  <c r="Q194"/>
  <c r="X195"/>
  <c r="X194"/>
  <c r="V195"/>
  <c r="V194"/>
  <c r="T195"/>
  <c r="T194"/>
  <c r="P195"/>
  <c r="BK195"/>
  <c r="BK194"/>
  <c r="K194"/>
  <c r="K195"/>
  <c r="BE195"/>
  <c r="K68"/>
  <c r="J68"/>
  <c r="I68"/>
  <c r="BI192"/>
  <c r="BH192"/>
  <c r="BG192"/>
  <c r="BF192"/>
  <c r="R192"/>
  <c r="Q192"/>
  <c r="X192"/>
  <c r="V192"/>
  <c r="T192"/>
  <c r="P192"/>
  <c r="BK192"/>
  <c r="K192"/>
  <c r="BE192"/>
  <c r="BI190"/>
  <c r="BH190"/>
  <c r="BG190"/>
  <c r="BF190"/>
  <c r="R190"/>
  <c r="Q190"/>
  <c r="X190"/>
  <c r="V190"/>
  <c r="T190"/>
  <c r="P190"/>
  <c r="BK190"/>
  <c r="K190"/>
  <c r="BE190"/>
  <c r="BI186"/>
  <c r="BH186"/>
  <c r="BG186"/>
  <c r="BF186"/>
  <c r="R186"/>
  <c r="Q186"/>
  <c r="X186"/>
  <c r="V186"/>
  <c r="T186"/>
  <c r="P186"/>
  <c r="BK186"/>
  <c r="K186"/>
  <c r="BE186"/>
  <c r="BI184"/>
  <c r="BH184"/>
  <c r="BG184"/>
  <c r="BF184"/>
  <c r="R184"/>
  <c r="R183"/>
  <c r="Q184"/>
  <c r="Q183"/>
  <c r="X184"/>
  <c r="X183"/>
  <c r="V184"/>
  <c r="V183"/>
  <c r="T184"/>
  <c r="T183"/>
  <c r="P184"/>
  <c r="BK184"/>
  <c r="BK183"/>
  <c r="K183"/>
  <c r="K184"/>
  <c r="BE184"/>
  <c r="K67"/>
  <c r="J67"/>
  <c r="I67"/>
  <c r="BI179"/>
  <c r="BH179"/>
  <c r="BG179"/>
  <c r="BF179"/>
  <c r="R179"/>
  <c r="Q179"/>
  <c r="X179"/>
  <c r="V179"/>
  <c r="T179"/>
  <c r="P179"/>
  <c r="BK179"/>
  <c r="K179"/>
  <c r="BE179"/>
  <c r="BI175"/>
  <c r="BH175"/>
  <c r="BG175"/>
  <c r="BF175"/>
  <c r="R175"/>
  <c r="Q175"/>
  <c r="X175"/>
  <c r="V175"/>
  <c r="T175"/>
  <c r="P175"/>
  <c r="BK175"/>
  <c r="K175"/>
  <c r="BE175"/>
  <c r="BI171"/>
  <c r="BH171"/>
  <c r="BG171"/>
  <c r="BF171"/>
  <c r="R171"/>
  <c r="R170"/>
  <c r="Q171"/>
  <c r="Q170"/>
  <c r="X171"/>
  <c r="X170"/>
  <c r="V171"/>
  <c r="V170"/>
  <c r="T171"/>
  <c r="T170"/>
  <c r="P171"/>
  <c r="BK171"/>
  <c r="BK170"/>
  <c r="K170"/>
  <c r="K171"/>
  <c r="BE171"/>
  <c r="K66"/>
  <c r="J66"/>
  <c r="I66"/>
  <c r="BI167"/>
  <c r="BH167"/>
  <c r="BG167"/>
  <c r="BF167"/>
  <c r="R167"/>
  <c r="Q167"/>
  <c r="X167"/>
  <c r="V167"/>
  <c r="T167"/>
  <c r="P167"/>
  <c r="BK167"/>
  <c r="K167"/>
  <c r="BE167"/>
  <c r="BI163"/>
  <c r="BH163"/>
  <c r="BG163"/>
  <c r="BF163"/>
  <c r="R163"/>
  <c r="Q163"/>
  <c r="X163"/>
  <c r="V163"/>
  <c r="T163"/>
  <c r="P163"/>
  <c r="BK163"/>
  <c r="K163"/>
  <c r="BE163"/>
  <c r="BI160"/>
  <c r="BH160"/>
  <c r="BG160"/>
  <c r="BF160"/>
  <c r="R160"/>
  <c r="Q160"/>
  <c r="X160"/>
  <c r="V160"/>
  <c r="T160"/>
  <c r="P160"/>
  <c r="BK160"/>
  <c r="K160"/>
  <c r="BE160"/>
  <c r="BI156"/>
  <c r="BH156"/>
  <c r="BG156"/>
  <c r="BF156"/>
  <c r="R156"/>
  <c r="Q156"/>
  <c r="X156"/>
  <c r="V156"/>
  <c r="T156"/>
  <c r="P156"/>
  <c r="BK156"/>
  <c r="K156"/>
  <c r="BE156"/>
  <c r="BI152"/>
  <c r="BH152"/>
  <c r="BG152"/>
  <c r="BF152"/>
  <c r="R152"/>
  <c r="Q152"/>
  <c r="X152"/>
  <c r="V152"/>
  <c r="T152"/>
  <c r="P152"/>
  <c r="BK152"/>
  <c r="K152"/>
  <c r="BE152"/>
  <c r="BI148"/>
  <c r="BH148"/>
  <c r="BG148"/>
  <c r="BF148"/>
  <c r="R148"/>
  <c r="Q148"/>
  <c r="X148"/>
  <c r="V148"/>
  <c r="T148"/>
  <c r="P148"/>
  <c r="BK148"/>
  <c r="K148"/>
  <c r="BE148"/>
  <c r="BI145"/>
  <c r="BH145"/>
  <c r="BG145"/>
  <c r="BF145"/>
  <c r="R145"/>
  <c r="Q145"/>
  <c r="X145"/>
  <c r="V145"/>
  <c r="T145"/>
  <c r="P145"/>
  <c r="BK145"/>
  <c r="K145"/>
  <c r="BE145"/>
  <c r="BI142"/>
  <c r="BH142"/>
  <c r="BG142"/>
  <c r="BF142"/>
  <c r="R142"/>
  <c r="Q142"/>
  <c r="X142"/>
  <c r="V142"/>
  <c r="T142"/>
  <c r="P142"/>
  <c r="BK142"/>
  <c r="K142"/>
  <c r="BE142"/>
  <c r="BI138"/>
  <c r="BH138"/>
  <c r="BG138"/>
  <c r="BF138"/>
  <c r="R138"/>
  <c r="R137"/>
  <c r="Q138"/>
  <c r="Q137"/>
  <c r="X138"/>
  <c r="X137"/>
  <c r="V138"/>
  <c r="V137"/>
  <c r="T138"/>
  <c r="T137"/>
  <c r="P138"/>
  <c r="BK138"/>
  <c r="BK137"/>
  <c r="K137"/>
  <c r="K138"/>
  <c r="BE138"/>
  <c r="K65"/>
  <c r="J65"/>
  <c r="I65"/>
  <c r="BI132"/>
  <c r="BH132"/>
  <c r="BG132"/>
  <c r="BF132"/>
  <c r="R132"/>
  <c r="Q132"/>
  <c r="X132"/>
  <c r="V132"/>
  <c r="T132"/>
  <c r="P132"/>
  <c r="BK132"/>
  <c r="K132"/>
  <c r="BE132"/>
  <c r="BI128"/>
  <c r="BH128"/>
  <c r="BG128"/>
  <c r="BF128"/>
  <c r="R128"/>
  <c r="R127"/>
  <c r="Q128"/>
  <c r="Q127"/>
  <c r="X128"/>
  <c r="X127"/>
  <c r="V128"/>
  <c r="V127"/>
  <c r="T128"/>
  <c r="T127"/>
  <c r="P128"/>
  <c r="BK128"/>
  <c r="BK127"/>
  <c r="K127"/>
  <c r="K128"/>
  <c r="BE128"/>
  <c r="K64"/>
  <c r="J64"/>
  <c r="I64"/>
  <c r="BI123"/>
  <c r="BH123"/>
  <c r="BG123"/>
  <c r="BF123"/>
  <c r="R123"/>
  <c r="Q123"/>
  <c r="X123"/>
  <c r="V123"/>
  <c r="T123"/>
  <c r="P123"/>
  <c r="BK123"/>
  <c r="K123"/>
  <c r="BE123"/>
  <c r="BI119"/>
  <c r="BH119"/>
  <c r="BG119"/>
  <c r="BF119"/>
  <c r="R119"/>
  <c r="Q119"/>
  <c r="X119"/>
  <c r="V119"/>
  <c r="T119"/>
  <c r="P119"/>
  <c r="BK119"/>
  <c r="K119"/>
  <c r="BE119"/>
  <c r="BI115"/>
  <c r="BH115"/>
  <c r="BG115"/>
  <c r="BF115"/>
  <c r="R115"/>
  <c r="Q115"/>
  <c r="X115"/>
  <c r="V115"/>
  <c r="T115"/>
  <c r="P115"/>
  <c r="BK115"/>
  <c r="K115"/>
  <c r="BE115"/>
  <c r="BI111"/>
  <c r="BH111"/>
  <c r="BG111"/>
  <c r="BF111"/>
  <c r="R111"/>
  <c r="Q111"/>
  <c r="X111"/>
  <c r="V111"/>
  <c r="T111"/>
  <c r="P111"/>
  <c r="BK111"/>
  <c r="K111"/>
  <c r="BE111"/>
  <c r="BI107"/>
  <c r="BH107"/>
  <c r="BG107"/>
  <c r="BF107"/>
  <c r="R107"/>
  <c r="Q107"/>
  <c r="X107"/>
  <c r="V107"/>
  <c r="T107"/>
  <c r="P107"/>
  <c r="BK107"/>
  <c r="K107"/>
  <c r="BE107"/>
  <c r="BI102"/>
  <c r="BH102"/>
  <c r="BG102"/>
  <c r="BF102"/>
  <c r="R102"/>
  <c r="Q102"/>
  <c r="X102"/>
  <c r="V102"/>
  <c r="T102"/>
  <c r="P102"/>
  <c r="BK102"/>
  <c r="K102"/>
  <c r="BE102"/>
  <c r="BI98"/>
  <c r="BH98"/>
  <c r="BG98"/>
  <c r="BF98"/>
  <c r="R98"/>
  <c r="Q98"/>
  <c r="X98"/>
  <c r="V98"/>
  <c r="T98"/>
  <c r="P98"/>
  <c r="BK98"/>
  <c r="K98"/>
  <c r="BE98"/>
  <c r="BI93"/>
  <c r="F39"/>
  <c i="1" r="BF55"/>
  <c i="2" r="BH93"/>
  <c r="F38"/>
  <c i="1" r="BE55"/>
  <c i="2" r="BG93"/>
  <c r="F37"/>
  <c i="1" r="BD55"/>
  <c i="2" r="BF93"/>
  <c r="K36"/>
  <c i="1" r="AY55"/>
  <c i="2" r="F36"/>
  <c i="1" r="BC55"/>
  <c i="2" r="R93"/>
  <c r="R92"/>
  <c r="R91"/>
  <c r="R90"/>
  <c r="J61"/>
  <c r="Q93"/>
  <c r="Q92"/>
  <c r="Q91"/>
  <c r="Q90"/>
  <c r="I61"/>
  <c r="X93"/>
  <c r="X92"/>
  <c r="X91"/>
  <c r="X90"/>
  <c r="V93"/>
  <c r="V92"/>
  <c r="V91"/>
  <c r="V90"/>
  <c r="T93"/>
  <c r="T92"/>
  <c r="T91"/>
  <c r="T90"/>
  <c i="1" r="AW55"/>
  <c i="2" r="P93"/>
  <c r="BK93"/>
  <c r="BK92"/>
  <c r="K92"/>
  <c r="BK91"/>
  <c r="K91"/>
  <c r="BK90"/>
  <c r="K90"/>
  <c r="K61"/>
  <c r="K32"/>
  <c i="1" r="AG55"/>
  <c i="2" r="K93"/>
  <c r="BE93"/>
  <c r="K35"/>
  <c i="1" r="AX55"/>
  <c i="2" r="F35"/>
  <c i="1" r="BB55"/>
  <c i="2" r="K63"/>
  <c r="J63"/>
  <c r="I63"/>
  <c r="K62"/>
  <c r="J62"/>
  <c r="I62"/>
  <c r="J87"/>
  <c r="J86"/>
  <c r="F86"/>
  <c r="F84"/>
  <c r="E82"/>
  <c r="K31"/>
  <c i="1" r="AT55"/>
  <c i="2" r="K30"/>
  <c i="1" r="AS55"/>
  <c i="2" r="J57"/>
  <c r="J56"/>
  <c r="F56"/>
  <c r="F54"/>
  <c r="E52"/>
  <c r="K41"/>
  <c r="J18"/>
  <c r="E18"/>
  <c r="F87"/>
  <c r="F57"/>
  <c r="J17"/>
  <c r="J12"/>
  <c r="J84"/>
  <c r="J54"/>
  <c r="E7"/>
  <c r="E80"/>
  <c r="E50"/>
  <c i="1" r="BF54"/>
  <c r="W33"/>
  <c r="BE54"/>
  <c r="W32"/>
  <c r="BD54"/>
  <c r="W31"/>
  <c r="BC54"/>
  <c r="W30"/>
  <c r="BB54"/>
  <c r="W29"/>
  <c r="BA54"/>
  <c r="AZ54"/>
  <c r="AY54"/>
  <c r="AK30"/>
  <c r="AX54"/>
  <c r="AK29"/>
  <c r="AW54"/>
  <c r="AV54"/>
  <c r="AU54"/>
  <c r="AT54"/>
  <c r="AS54"/>
  <c r="AG54"/>
  <c r="AK26"/>
  <c r="AV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<sst xmlns="http://schemas.openxmlformats.org/spreadsheetml/2006/main">
  <si>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</si>
  <si>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</si>
  <si>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</si>
  <si>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</si>
  <si>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</si>
  <si>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True</t>
  </si>
  <si>
    <t>{1c5fecc3-2873-4552-8ad4-af692cbdb542}</t>
  </si>
  <si>
    <t>0,01</t>
  </si>
  <si>
    <t>21</t>
  </si>
  <si>
    <t>15</t>
  </si>
  <si>
    <t>REKAPITULACE STAVBY</t>
  </si>
  <si>
    <t xml:space="preserve">v ---  níže se nacházejí doplnkové a pomocné údaje k sestavám  --- v</t>
  </si>
  <si>
    <t>Návod na vyplnění</t>
  </si>
  <si>
    <t>0,001</t>
  </si>
  <si>
    <t>Kód:</t>
  </si>
  <si>
    <t>13032020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</si>
  <si>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</si>
  <si>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</si>
  <si>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havarijního stavu plotu - ZŠ Karpentná</t>
  </si>
  <si>
    <t>KSO:</t>
  </si>
  <si>
    <t/>
  </si>
  <si>
    <t>CC-CZ:</t>
  </si>
  <si>
    <t>Místo:</t>
  </si>
  <si>
    <t>Třinec-Karpentná</t>
  </si>
  <si>
    <t>Datum:</t>
  </si>
  <si>
    <t>13. 3. 2020</t>
  </si>
  <si>
    <t>Zadavatel:</t>
  </si>
  <si>
    <t>IČ:</t>
  </si>
  <si>
    <t>ZŠ a MŠ Oldřichovice 275, Třinec, p.o.</t>
  </si>
  <si>
    <t>DIČ:</t>
  </si>
  <si>
    <t>Uchazeč:</t>
  </si>
  <si>
    <t>Vyplň údaj</t>
  </si>
  <si>
    <t>Projektant:</t>
  </si>
  <si>
    <t>Ing.arch. Alena Vojtechovská</t>
  </si>
  <si>
    <t>Zpracovatel:</t>
  </si>
  <si>
    <t>02496810</t>
  </si>
  <si>
    <t>TimedArch DESIGN s.r.o.</t>
  </si>
  <si>
    <t>CZ02496810</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</si>
  <si>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</si>
  <si>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</si>
  <si>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</si>
  <si>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</si>
  <si>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</si>
  <si>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</si>
  <si>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</si>
  <si>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</si>
  <si>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</si>
  <si>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</si>
  <si>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</si>
  <si>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</si>
  <si>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</si>
  <si>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</si>
  <si>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</si>
  <si>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</si>
  <si>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</si>
  <si>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</si>
  <si>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</si>
  <si>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</si>
  <si>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</si>
  <si>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</si>
  <si>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</si>
  <si>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</si>
  <si>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</si>
  <si>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</si>
  <si>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</si>
  <si>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</si>
  <si>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</si>
  <si>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</si>
  <si>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</si>
  <si>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</si>
  <si>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</si>
  <si>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</si>
  <si>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</si>
  <si>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</si>
  <si>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</si>
  <si>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</si>
  <si>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</si>
  <si>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</si>
  <si>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</si>
  <si>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</si>
  <si>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</si>
  <si>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130</t>
  </si>
  <si>
    <t>Oprava havarijního stavu plotu</t>
  </si>
  <si>
    <t>STA</t>
  </si>
  <si>
    <t>1</t>
  </si>
  <si>
    <t>{9ab789c7-f166-4fb6-850f-fbc7a92a6f0e}</t>
  </si>
  <si>
    <t>2</t>
  </si>
  <si>
    <t>KRYCÍ LIST SOUPISU PRACÍ</t>
  </si>
  <si>
    <t>Objekt:</t>
  </si>
  <si>
    <t>130 - Oprava havarijního stavu plotu</t>
  </si>
  <si>
    <t>Materiál</t>
  </si>
  <si>
    <t>Montáž</t>
  </si>
  <si>
    <t>REKAPITULACE ČLENĚNÍ SOUPISU PRACÍ</t>
  </si>
  <si>
    <t>Kód dílu - Popis</t>
  </si>
  <si>
    <t>Materiál [CZK]</t>
  </si>
  <si>
    <t>Montáž [CZK]</t>
  </si>
  <si>
    <t>Cena celkem [CZK]</t>
  </si>
  <si>
    <t>-1</t>
  </si>
  <si>
    <t>HSV - Práce a dodávky HSV</t>
  </si>
  <si>
    <t xml:space="preserve">    1 - Zemní práce</t>
  </si>
  <si>
    <t xml:space="preserve">    2 - Zakládání</t>
  </si>
  <si>
    <t xml:space="preserve">    3 - Svislé a kompletní konstrukce</t>
  </si>
  <si>
    <t xml:space="preserve">    9 - Ostatní konstrukce a práce, bourání</t>
  </si>
  <si>
    <t xml:space="preserve">    997 - Přesun sutě</t>
  </si>
  <si>
    <t xml:space="preserve">    998 - Přesun hmot</t>
  </si>
  <si>
    <t>VRN - Vedlejší rozpočtové náklady</t>
  </si>
  <si>
    <t xml:space="preserve">    VRN3 - Zařízení staveniště</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</si>
  <si>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</si>
  <si>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</si>
  <si>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</si>
  <si>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</si>
  <si>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</si>
  <si>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</si>
  <si>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</si>
  <si>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</si>
  <si>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</si>
  <si>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</si>
  <si>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</si>
  <si>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</si>
  <si>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</si>
  <si>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</si>
  <si>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</si>
  <si>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</si>
  <si>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</si>
  <si>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</si>
  <si>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Práce a dodávky HSV</t>
  </si>
  <si>
    <t>ROZPOCET</t>
  </si>
  <si>
    <t>Zemní práce</t>
  </si>
  <si>
    <t>K</t>
  </si>
  <si>
    <t>120901121</t>
  </si>
  <si>
    <t>Bourání konstrukcí v odkopávkách a prokopávkách s přemístěním suti na hromady na vzdálenost do 20 m nebo s naložením na dopravní prostředek ručně z betonu prostého neprokládaného</t>
  </si>
  <si>
    <t>m3</t>
  </si>
  <si>
    <t>CS ÚRS 2019 02</t>
  </si>
  <si>
    <t>4</t>
  </si>
  <si>
    <t>1886537606</t>
  </si>
  <si>
    <t>PSC</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</si>
  <si>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přístup._x000d_
2. Ceny nelze použít pro bourání konstrukcí ze zdiva nebo betonu jako pro samostatnou stavební práci, i když jsou bourané konstrukce pod úrovní terénu, jako např. zdi, stropy a klenby v suterénu._x000d_
3. Vodorovné přemístění materiálu nad 20 m z rozbouraných konstrukcí ve výkopišti se oceňuje jako přemístění výkopku z hornin tř. 5 až 7 cenami souboru cen 162 . 0-1 . Vodorovné přemístění výkopku._x000d_
4. Svislé přemístění materiálu z rozbouraných konstrukcí ve výkopišti se oceňuje jako přemístění výkopku z hornin tř. 5 až 7 cenami souboru cen 161 10-11 Svislé přemístění výkopku._x000d_
5. Ceny nelze použít pro bourání konstrukcí pod vodou; toto bourání se ocení individuálně._x000d_
6. Objem vybouraného materiálu pro přemístění se rovná objemu konstrukcí před rozbouráním._x000d_
7. Vzdálenost vodorovného přemístění se určuje od těžiště původní konstrukce do těžiště skládky._x000d_
</t>
  </si>
  <si>
    <t>VV</t>
  </si>
  <si>
    <t>základové patky stávajícího plotu</t>
  </si>
  <si>
    <t>2,8</t>
  </si>
  <si>
    <t>Součet</t>
  </si>
  <si>
    <t>131111333</t>
  </si>
  <si>
    <t>Vrtání jamek pro plotové sloupky ručním motorovým vrtákem průměru přes 200 do 300 mm</t>
  </si>
  <si>
    <t>m</t>
  </si>
  <si>
    <t>252928729</t>
  </si>
  <si>
    <t xml:space="preserve">Poznámka k souboru cen:_x000d_
1. Ceny -1321 až -1323 jsou určeny pro vrtání ručním vrtákem v hlinitých a hlinitopísčitých horninách bez příměsí kamenů._x000d_
</t>
  </si>
  <si>
    <t>(14+12)*0,9</t>
  </si>
  <si>
    <t>3</t>
  </si>
  <si>
    <t>131201101</t>
  </si>
  <si>
    <t>Hloubení nezapažených jam a zářezů s urovnáním dna do předepsaného profilu a spádu v hornině tř. 3 do 100 m3</t>
  </si>
  <si>
    <t>-1934191579</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</si>
  <si>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</si>
  <si>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základy nového plotu</t>
  </si>
  <si>
    <t>2,6</t>
  </si>
  <si>
    <t>162201102</t>
  </si>
  <si>
    <t>Vodorovné přemístění výkopku nebo sypaniny po suchu na obvyklém dopravním prostředku, bez naložení výkopku, avšak se složením bez rozhrnutí z horniny tř. 1 až 4 na vzdálenost přes 20 do 50 m</t>
  </si>
  <si>
    <t>-2126235369</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</si>
  <si>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</si>
  <si>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5</t>
  </si>
  <si>
    <t>167101101</t>
  </si>
  <si>
    <t>Nakládání, skládání a překládání neulehlého výkopku nebo sypaniny nakládání, množství do 100 m3, z hornin tř. 1 až 4</t>
  </si>
  <si>
    <t>729529682</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</si>
  <si>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</si>
  <si>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6</t>
  </si>
  <si>
    <t>171201101</t>
  </si>
  <si>
    <t>Uložení sypaniny do násypů s rozprostřením sypaniny ve vrstvách a s hrubým urovnáním nezhutněných z jakýchkoliv hornin</t>
  </si>
  <si>
    <t>1621320881</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</si>
  <si>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</si>
  <si>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7</t>
  </si>
  <si>
    <t>181411131</t>
  </si>
  <si>
    <t>Založení trávníku na půdě předem připravené plochy do 1000 m2 výsevem včetně utažení parkového v rovině nebo na svahu do 1:5 - včetně osiva</t>
  </si>
  <si>
    <t>m2</t>
  </si>
  <si>
    <t>1546435306</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</si>
  <si>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</si>
  <si>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140</t>
  </si>
  <si>
    <t>8</t>
  </si>
  <si>
    <t>181951102</t>
  </si>
  <si>
    <t>Úprava pláně vyrovnáním výškových rozdílů v hornině tř. 1 až 4 se zhutněním</t>
  </si>
  <si>
    <t>-905453085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</si>
  <si>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</si>
  <si>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Zakládání</t>
  </si>
  <si>
    <t>9</t>
  </si>
  <si>
    <t>271532212</t>
  </si>
  <si>
    <t>Podsyp pod základové konstrukce se zhutněním a urovnáním povrchu z kameniva hrubého, frakce 16 - 32 mm</t>
  </si>
  <si>
    <t>-691893102</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</si>
  <si>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</si>
  <si>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0,18382</t>
  </si>
  <si>
    <t>10</t>
  </si>
  <si>
    <t>279311961</t>
  </si>
  <si>
    <t>Základové zdi z betonu prostého bez zvláštních nároků na vliv prostředí tř. C 20/25</t>
  </si>
  <si>
    <t>290494979</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</si>
  <si>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bednění; tyto se oceňují cenami souboru cen 279 35-11 Bednění základových zdí._x000d_
</t>
  </si>
  <si>
    <t>1,4703</t>
  </si>
  <si>
    <t>1,47*1,15 'Přepočtené koeficientem množství</t>
  </si>
  <si>
    <t>Svislé a kompletní konstrukce</t>
  </si>
  <si>
    <t>11</t>
  </si>
  <si>
    <t>338171123</t>
  </si>
  <si>
    <t>Montáž sloupků a vzpěr plotových ocelových trubkových nebo profilovaných výšky do 2,60 m se zabetonováním do 0,08 m3 do připravených jamek</t>
  </si>
  <si>
    <t>kus</t>
  </si>
  <si>
    <t>-1753845954</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</si>
  <si>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V cenách 338 17-1115 a -1125 je pevným podkladem myšlena stávající podezdívka nebo podhrabová deska._x000d_
5. Montáž pletiva se oceňuje cenami souboru cen 348 17 Osazení oplocení._x000d_
6. V cenách osazování do zemního vrutu je započten i štěrk fixující sloupek._x000d_
</t>
  </si>
  <si>
    <t>12+14</t>
  </si>
  <si>
    <t>12</t>
  </si>
  <si>
    <t>M</t>
  </si>
  <si>
    <t>55342153</t>
  </si>
  <si>
    <t xml:space="preserve">plotový sloupek pro svařované panely čtvercový 60x60mm dl 2,5-3,0m, Zn +  povrchová úprava PVC zelené (RAL 6005)</t>
  </si>
  <si>
    <t>-1654642535</t>
  </si>
  <si>
    <t>13</t>
  </si>
  <si>
    <t>55342152</t>
  </si>
  <si>
    <t>plotový sloupek pro svařované panely čtvercový 60x60mm dl 2,0m Zn + povrchová úprava PVC zelený (RAL 6005)</t>
  </si>
  <si>
    <t>-1401819606</t>
  </si>
  <si>
    <t>14</t>
  </si>
  <si>
    <t>348121221</t>
  </si>
  <si>
    <t>D + M Osazení podhrabových desek délky do 3 m na ocelové plotové sloupky, včetně Zn držáků výšky 200 mm</t>
  </si>
  <si>
    <t>-1521599291</t>
  </si>
  <si>
    <t xml:space="preserve">Poznámka k souboru cen:_x000d_
1. V cenách jsou započteny i náklady na:_x000d_
2. montážní materiál. Jedná se o drobný materiál, proto není v kalkulaci jmenovitě uveden. Tento materiál je součásti výrobní režie,_x000d_
3. montáž a dodávku držáků desek._x000d_
4. V cenách nejsou započteny náklady na dodávku desky; tyto se oceňují ve specifikaci._x000d_
</t>
  </si>
  <si>
    <t>25</t>
  </si>
  <si>
    <t>348171120</t>
  </si>
  <si>
    <t>D + M Montáž pletiva oplocení výšky 1,5 m</t>
  </si>
  <si>
    <t>1968863569</t>
  </si>
  <si>
    <t xml:space="preserve">Poznámka k souboru cen:_x000d_
1. V cenách nejsou započteny náklady na dodávku dílců, tyto se oceňují ve specifikaci._x000d_
</t>
  </si>
  <si>
    <t>16</t>
  </si>
  <si>
    <t>348171143</t>
  </si>
  <si>
    <t>Montáž oplocení z dílců kovových panelových svařovaných, na ocelové profilované sloupky, výšky přes 1,0 do 1,5 m - ozn. PSP1</t>
  </si>
  <si>
    <t>-420472033</t>
  </si>
  <si>
    <t>34,10</t>
  </si>
  <si>
    <t>17</t>
  </si>
  <si>
    <t>55342411</t>
  </si>
  <si>
    <t>plotový panel svařovaný v 1,030m š 2,5m - ozn. PSP1</t>
  </si>
  <si>
    <t>918542507</t>
  </si>
  <si>
    <t>18</t>
  </si>
  <si>
    <t>348171146</t>
  </si>
  <si>
    <t>Montáž panelového svařovaného oplocení výšky přes 1,5 do 2,0 m - ozn. PSP2</t>
  </si>
  <si>
    <t>1238318151</t>
  </si>
  <si>
    <t>12,3+15,0</t>
  </si>
  <si>
    <t>19</t>
  </si>
  <si>
    <t>55342412</t>
  </si>
  <si>
    <t>plotový panel svařovaný v 1,63m - ozn. PSP2</t>
  </si>
  <si>
    <t>500952230</t>
  </si>
  <si>
    <t>Ostatní konstrukce a práce, bourání</t>
  </si>
  <si>
    <t>20</t>
  </si>
  <si>
    <t>966071711</t>
  </si>
  <si>
    <t>Bourání plotových sloupků a vzpěr ocelových trubkových nebo profilovaných výšky do 2,50 m zabetonovaných</t>
  </si>
  <si>
    <t>-1705380997</t>
  </si>
  <si>
    <t xml:space="preserve">Poznámka k souboru cen:_x000d_
1. V cenách jsou započteny i náklady na odklizení materiálu na vzdálenost do 20 m nebo naložení na dopravní prostředek._x000d_
</t>
  </si>
  <si>
    <t>966071821</t>
  </si>
  <si>
    <t>Rozebrání oplocení z pletiva drátěného se čtvercovými oky, výšky do 1,6 m</t>
  </si>
  <si>
    <t>-1425419853</t>
  </si>
  <si>
    <t xml:space="preserve">Poznámka k souboru cen:_x000d_
1. V cenách jsou započteny i náklady na odklizení materiálu na vzdálenost do 20 m nebo naložení na dopravní prostředek._x000d_
2. V cenách nejsou započteny náklady na demontáž sloupků._x000d_
</t>
  </si>
  <si>
    <t>70,5</t>
  </si>
  <si>
    <t>22</t>
  </si>
  <si>
    <t>966073810</t>
  </si>
  <si>
    <t>Rozebrání vrat a vrátek k oplocení plochy jednotlivě do 2 m2</t>
  </si>
  <si>
    <t>560498353</t>
  </si>
  <si>
    <t>997</t>
  </si>
  <si>
    <t>Přesun sutě</t>
  </si>
  <si>
    <t>23</t>
  </si>
  <si>
    <t>997006512</t>
  </si>
  <si>
    <t>Vodorovná doprava suti na skládku s naložením na dopravní prostředek a složením přes 100 m do 1 km</t>
  </si>
  <si>
    <t>t</t>
  </si>
  <si>
    <t>-255393632</t>
  </si>
  <si>
    <t xml:space="preserve">Poznámka k souboru cen:_x000d_
1. Pro volbu ceny je rozhodující dopravní vzdálenost těžiště skládky a půdorysné plochy objektu._x000d_
</t>
  </si>
  <si>
    <t>24</t>
  </si>
  <si>
    <t>997006519</t>
  </si>
  <si>
    <t>Vodorovná doprava suti na skládku s naložením na dopravní prostředek a složením Příplatek k ceně za každý další i započatý 1 km</t>
  </si>
  <si>
    <t>-1812185600</t>
  </si>
  <si>
    <t>2,166*10</t>
  </si>
  <si>
    <t>997013113</t>
  </si>
  <si>
    <t>Vnitrostaveništní doprava suti a vybouraných hmot vodorovně do 50 m</t>
  </si>
  <si>
    <t>-1990926631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</si>
  <si>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</si>
  <si>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26</t>
  </si>
  <si>
    <t>997013801</t>
  </si>
  <si>
    <t>Poplatek za uložení stavebního odpadu na skládce (skládkovné) z prostého betonu zatříděného do Katalogu odpadů pod kódem 170 101</t>
  </si>
  <si>
    <t>1642741265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</si>
  <si>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</si>
  <si>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</si>
  <si>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</si>
  <si>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27</t>
  </si>
  <si>
    <t>998001123</t>
  </si>
  <si>
    <t>Přesun hmot pro demolice objektů výšky do 21 m</t>
  </si>
  <si>
    <t>2061077205</t>
  </si>
  <si>
    <t>VRN</t>
  </si>
  <si>
    <t>Vedlejší rozpočtové náklady</t>
  </si>
  <si>
    <t>VRN3</t>
  </si>
  <si>
    <t>Zařízení staveniště</t>
  </si>
  <si>
    <t>28</t>
  </si>
  <si>
    <t>030001000</t>
  </si>
  <si>
    <t>ks</t>
  </si>
  <si>
    <t>1024</t>
  </si>
  <si>
    <t>298012848</t>
  </si>
  <si>
    <t>29</t>
  </si>
  <si>
    <t>033203000</t>
  </si>
  <si>
    <t>Energie pro zařízení staveniště</t>
  </si>
  <si>
    <t>-1997124076</t>
  </si>
  <si>
    <t>30</t>
  </si>
  <si>
    <t>039002000</t>
  </si>
  <si>
    <t>Zrušení zařízení staveniště</t>
  </si>
  <si>
    <t>-2025016851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</si>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</sst>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6" fillId="0" borderId="15" xfId="0" applyNumberFormat="1" applyFont="1" applyBorder="1" applyAlignment="1" applyProtection="1">
      <alignment horizontal="right" vertical="center"/>
    </xf>
    <xf numFmtId="4" fontId="16" fillId="0" borderId="0" xfId="0" applyNumberFormat="1" applyFont="1" applyBorder="1" applyAlignment="1" applyProtection="1">
      <alignment horizontal="righ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165" fontId="2" fillId="0" borderId="0" xfId="0" applyNumberFormat="1" applyFont="1" applyAlignment="1" applyProtection="1">
      <alignment horizontal="left" vertical="center"/>
      <protection locked="0"/>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4" fontId="1" fillId="0" borderId="0" xfId="0" applyNumberFormat="1" applyFont="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 fillId="0" borderId="0" xfId="0" applyFont="1" applyAlignment="1" applyProtection="1">
      <alignment horizontal="left" vertical="center" wrapText="1"/>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4" fontId="24" fillId="0" borderId="0" xfId="0" applyNumberFormat="1" applyFont="1" applyAlignment="1" applyProtection="1">
      <alignment vertical="center"/>
      <protection locked="0"/>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4" fontId="32" fillId="0" borderId="13" xfId="0" applyNumberFormat="1" applyFont="1" applyBorder="1" applyAlignment="1" applyProtection="1"/>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0" fontId="37" fillId="0" borderId="23" xfId="0" applyFont="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4" fontId="23" fillId="0" borderId="21" xfId="0" applyNumberFormat="1" applyFont="1" applyBorder="1" applyAlignment="1" applyProtection="1">
      <alignment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5.83" style="1" hidden="1" customWidth="1"/>
    <col min="49" max="49" width="25.83" style="1" hidden="1" customWidth="1"/>
    <col min="50" max="50" width="21.67" style="1" hidden="1" customWidth="1"/>
    <col min="51" max="51" width="21.67" style="1" hidden="1" customWidth="1"/>
    <col min="52" max="52" width="25" style="1" hidden="1" customWidth="1"/>
    <col min="53" max="53" width="25" style="1" hidden="1" customWidth="1"/>
    <col min="54" max="54" width="21.67" style="1" hidden="1" customWidth="1"/>
    <col min="55" max="55" width="19.17" style="1" hidden="1" customWidth="1"/>
    <col min="56" max="56" width="25" style="1" hidden="1" customWidth="1"/>
    <col min="57" max="57" width="21.67" style="1" hidden="1" customWidth="1"/>
    <col min="58" max="58" width="19.17" style="1" hidden="1" customWidth="1"/>
    <col min="59" max="59"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7" t="s">
        <v>0</v>
      </c>
      <c r="AZ1" s="17" t="s">
        <v>1</v>
      </c>
      <c r="BA1" s="17" t="s">
        <v>2</v>
      </c>
      <c r="BB1" s="17" t="s">
        <v>3</v>
      </c>
      <c r="BT1" s="17" t="s">
        <v>4</v>
      </c>
      <c r="BU1" s="17" t="s">
        <v>5</v>
      </c>
      <c r="BV1" s="17" t="s">
        <v>6</v>
      </c>
    </row>
    <row r="2" s="1" customFormat="1" ht="36.96" customHeight="1">
      <c r="AR2" s="1"/>
      <c r="AS2" s="1"/>
      <c r="AT2" s="1"/>
      <c r="AU2" s="1"/>
      <c r="AV2" s="1"/>
      <c r="AW2" s="1"/>
      <c r="AX2" s="1"/>
      <c r="AY2" s="1"/>
      <c r="AZ2" s="1"/>
      <c r="BA2" s="1"/>
      <c r="BB2" s="1"/>
      <c r="BC2" s="1"/>
      <c r="BD2" s="1"/>
      <c r="BE2" s="1"/>
      <c r="BF2" s="1"/>
      <c r="BG2" s="1"/>
      <c r="BS2" s="18" t="s">
        <v>7</v>
      </c>
      <c r="BT2" s="18" t="s">
        <v>8</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1" customFormat="1" ht="24.96" customHeight="1">
      <c r="B4" s="22"/>
      <c r="C4" s="23"/>
      <c r="D4" s="24" t="s">
        <v>10</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11</v>
      </c>
      <c r="BG4" s="26" t="s">
        <v>12</v>
      </c>
      <c r="BS4" s="18" t="s">
        <v>13</v>
      </c>
    </row>
    <row r="5" s="1" customFormat="1" ht="12" customHeight="1">
      <c r="B5" s="22"/>
      <c r="C5" s="23"/>
      <c r="D5" s="27" t="s">
        <v>14</v>
      </c>
      <c r="E5" s="23"/>
      <c r="F5" s="23"/>
      <c r="G5" s="23"/>
      <c r="H5" s="23"/>
      <c r="I5" s="23"/>
      <c r="J5" s="23"/>
      <c r="K5" s="28" t="s">
        <v>15</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G5" s="29" t="s">
        <v>16</v>
      </c>
      <c r="BS5" s="18" t="s">
        <v>7</v>
      </c>
    </row>
    <row r="6" s="1" customFormat="1" ht="36.96" customHeight="1">
      <c r="B6" s="22"/>
      <c r="C6" s="23"/>
      <c r="D6" s="30" t="s">
        <v>17</v>
      </c>
      <c r="E6" s="23"/>
      <c r="F6" s="23"/>
      <c r="G6" s="23"/>
      <c r="H6" s="23"/>
      <c r="I6" s="23"/>
      <c r="J6" s="23"/>
      <c r="K6" s="31" t="s">
        <v>18</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G6" s="32"/>
      <c r="BS6" s="18" t="s">
        <v>7</v>
      </c>
    </row>
    <row r="7" s="1" customFormat="1" ht="12" customHeight="1">
      <c r="B7" s="22"/>
      <c r="C7" s="23"/>
      <c r="D7" s="33" t="s">
        <v>19</v>
      </c>
      <c r="E7" s="23"/>
      <c r="F7" s="23"/>
      <c r="G7" s="23"/>
      <c r="H7" s="23"/>
      <c r="I7" s="23"/>
      <c r="J7" s="23"/>
      <c r="K7" s="28" t="s">
        <v>20</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21</v>
      </c>
      <c r="AL7" s="23"/>
      <c r="AM7" s="23"/>
      <c r="AN7" s="28" t="s">
        <v>20</v>
      </c>
      <c r="AO7" s="23"/>
      <c r="AP7" s="23"/>
      <c r="AQ7" s="23"/>
      <c r="AR7" s="21"/>
      <c r="BG7" s="32"/>
      <c r="BS7" s="18" t="s">
        <v>7</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G8" s="32"/>
      <c r="BS8" s="18" t="s">
        <v>7</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G9" s="32"/>
      <c r="BS9" s="18" t="s">
        <v>7</v>
      </c>
    </row>
    <row r="10" s="1" customFormat="1"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20</v>
      </c>
      <c r="AO10" s="23"/>
      <c r="AP10" s="23"/>
      <c r="AQ10" s="23"/>
      <c r="AR10" s="21"/>
      <c r="BG10" s="32"/>
      <c r="BS10" s="18" t="s">
        <v>7</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20</v>
      </c>
      <c r="AO11" s="23"/>
      <c r="AP11" s="23"/>
      <c r="AQ11" s="23"/>
      <c r="AR11" s="21"/>
      <c r="BG11" s="32"/>
      <c r="BS11" s="18" t="s">
        <v>7</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G12" s="32"/>
      <c r="BS12" s="18" t="s">
        <v>7</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31</v>
      </c>
      <c r="AO13" s="23"/>
      <c r="AP13" s="23"/>
      <c r="AQ13" s="23"/>
      <c r="AR13" s="21"/>
      <c r="BG13" s="32"/>
      <c r="BS13" s="18" t="s">
        <v>7</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31</v>
      </c>
      <c r="AO14" s="23"/>
      <c r="AP14" s="23"/>
      <c r="AQ14" s="23"/>
      <c r="AR14" s="21"/>
      <c r="BG14" s="32"/>
      <c r="BS14" s="18" t="s">
        <v>7</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G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20</v>
      </c>
      <c r="AO16" s="23"/>
      <c r="AP16" s="23"/>
      <c r="AQ16" s="23"/>
      <c r="AR16" s="21"/>
      <c r="BG16" s="32"/>
      <c r="BS16" s="18" t="s">
        <v>4</v>
      </c>
    </row>
    <row r="17" s="1" customFormat="1" ht="18.48"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20</v>
      </c>
      <c r="AO17" s="23"/>
      <c r="AP17" s="23"/>
      <c r="AQ17" s="23"/>
      <c r="AR17" s="21"/>
      <c r="BG17" s="32"/>
      <c r="BS17" s="18" t="s">
        <v>5</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G18" s="32"/>
      <c r="BS18" s="18" t="s">
        <v>7</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35</v>
      </c>
      <c r="AO19" s="23"/>
      <c r="AP19" s="23"/>
      <c r="AQ19" s="23"/>
      <c r="AR19" s="21"/>
      <c r="BG19" s="32"/>
      <c r="BS19" s="18" t="s">
        <v>7</v>
      </c>
    </row>
    <row r="20" s="1" customFormat="1" ht="18.48"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37</v>
      </c>
      <c r="AO20" s="23"/>
      <c r="AP20" s="23"/>
      <c r="AQ20" s="23"/>
      <c r="AR20" s="21"/>
      <c r="BG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G21" s="32"/>
    </row>
    <row r="22" s="1" customFormat="1" ht="12" customHeight="1">
      <c r="B22" s="22"/>
      <c r="C22" s="23"/>
      <c r="D22" s="33"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G22" s="32"/>
    </row>
    <row r="23" s="1" customFormat="1" ht="51" customHeight="1">
      <c r="B23" s="22"/>
      <c r="C23" s="23"/>
      <c r="D23" s="23"/>
      <c r="E23" s="37" t="s">
        <v>39</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G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G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G25" s="32"/>
    </row>
    <row r="26" s="2" customFormat="1" ht="25.92" customHeight="1">
      <c r="A26" s="39"/>
      <c r="B26" s="40"/>
      <c r="C26" s="41"/>
      <c r="D26" s="42" t="s">
        <v>40</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G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G27" s="32"/>
    </row>
    <row r="28" s="2" customFormat="1">
      <c r="A28" s="39"/>
      <c r="B28" s="40"/>
      <c r="C28" s="41"/>
      <c r="D28" s="41"/>
      <c r="E28" s="41"/>
      <c r="F28" s="41"/>
      <c r="G28" s="41"/>
      <c r="H28" s="41"/>
      <c r="I28" s="41"/>
      <c r="J28" s="41"/>
      <c r="K28" s="41"/>
      <c r="L28" s="46" t="s">
        <v>41</v>
      </c>
      <c r="M28" s="46"/>
      <c r="N28" s="46"/>
      <c r="O28" s="46"/>
      <c r="P28" s="46"/>
      <c r="Q28" s="41"/>
      <c r="R28" s="41"/>
      <c r="S28" s="41"/>
      <c r="T28" s="41"/>
      <c r="U28" s="41"/>
      <c r="V28" s="41"/>
      <c r="W28" s="46" t="s">
        <v>42</v>
      </c>
      <c r="X28" s="46"/>
      <c r="Y28" s="46"/>
      <c r="Z28" s="46"/>
      <c r="AA28" s="46"/>
      <c r="AB28" s="46"/>
      <c r="AC28" s="46"/>
      <c r="AD28" s="46"/>
      <c r="AE28" s="46"/>
      <c r="AF28" s="41"/>
      <c r="AG28" s="41"/>
      <c r="AH28" s="41"/>
      <c r="AI28" s="41"/>
      <c r="AJ28" s="41"/>
      <c r="AK28" s="46" t="s">
        <v>43</v>
      </c>
      <c r="AL28" s="46"/>
      <c r="AM28" s="46"/>
      <c r="AN28" s="46"/>
      <c r="AO28" s="46"/>
      <c r="AP28" s="41"/>
      <c r="AQ28" s="41"/>
      <c r="AR28" s="45"/>
      <c r="BG28" s="32"/>
    </row>
    <row r="29" s="3" customFormat="1" ht="14.4" customHeight="1">
      <c r="A29" s="3"/>
      <c r="B29" s="47"/>
      <c r="C29" s="48"/>
      <c r="D29" s="33" t="s">
        <v>44</v>
      </c>
      <c r="E29" s="48"/>
      <c r="F29" s="33" t="s">
        <v>45</v>
      </c>
      <c r="G29" s="48"/>
      <c r="H29" s="48"/>
      <c r="I29" s="48"/>
      <c r="J29" s="48"/>
      <c r="K29" s="48"/>
      <c r="L29" s="49">
        <v>0.20999999999999999</v>
      </c>
      <c r="M29" s="48"/>
      <c r="N29" s="48"/>
      <c r="O29" s="48"/>
      <c r="P29" s="48"/>
      <c r="Q29" s="48"/>
      <c r="R29" s="48"/>
      <c r="S29" s="48"/>
      <c r="T29" s="48"/>
      <c r="U29" s="48"/>
      <c r="V29" s="48"/>
      <c r="W29" s="50">
        <f>ROUND(BB54, 2)</f>
        <v>0</v>
      </c>
      <c r="X29" s="48"/>
      <c r="Y29" s="48"/>
      <c r="Z29" s="48"/>
      <c r="AA29" s="48"/>
      <c r="AB29" s="48"/>
      <c r="AC29" s="48"/>
      <c r="AD29" s="48"/>
      <c r="AE29" s="48"/>
      <c r="AF29" s="48"/>
      <c r="AG29" s="48"/>
      <c r="AH29" s="48"/>
      <c r="AI29" s="48"/>
      <c r="AJ29" s="48"/>
      <c r="AK29" s="50">
        <f>ROUND(AX54, 2)</f>
        <v>0</v>
      </c>
      <c r="AL29" s="48"/>
      <c r="AM29" s="48"/>
      <c r="AN29" s="48"/>
      <c r="AO29" s="48"/>
      <c r="AP29" s="48"/>
      <c r="AQ29" s="48"/>
      <c r="AR29" s="51"/>
      <c r="BG29" s="52"/>
    </row>
    <row r="30" s="3" customFormat="1" ht="14.4" customHeight="1">
      <c r="A30" s="3"/>
      <c r="B30" s="47"/>
      <c r="C30" s="48"/>
      <c r="D30" s="48"/>
      <c r="E30" s="48"/>
      <c r="F30" s="33" t="s">
        <v>46</v>
      </c>
      <c r="G30" s="48"/>
      <c r="H30" s="48"/>
      <c r="I30" s="48"/>
      <c r="J30" s="48"/>
      <c r="K30" s="48"/>
      <c r="L30" s="49">
        <v>0.14999999999999999</v>
      </c>
      <c r="M30" s="48"/>
      <c r="N30" s="48"/>
      <c r="O30" s="48"/>
      <c r="P30" s="48"/>
      <c r="Q30" s="48"/>
      <c r="R30" s="48"/>
      <c r="S30" s="48"/>
      <c r="T30" s="48"/>
      <c r="U30" s="48"/>
      <c r="V30" s="48"/>
      <c r="W30" s="50">
        <f>ROUND(BC54, 2)</f>
        <v>0</v>
      </c>
      <c r="X30" s="48"/>
      <c r="Y30" s="48"/>
      <c r="Z30" s="48"/>
      <c r="AA30" s="48"/>
      <c r="AB30" s="48"/>
      <c r="AC30" s="48"/>
      <c r="AD30" s="48"/>
      <c r="AE30" s="48"/>
      <c r="AF30" s="48"/>
      <c r="AG30" s="48"/>
      <c r="AH30" s="48"/>
      <c r="AI30" s="48"/>
      <c r="AJ30" s="48"/>
      <c r="AK30" s="50">
        <f>ROUND(AY54, 2)</f>
        <v>0</v>
      </c>
      <c r="AL30" s="48"/>
      <c r="AM30" s="48"/>
      <c r="AN30" s="48"/>
      <c r="AO30" s="48"/>
      <c r="AP30" s="48"/>
      <c r="AQ30" s="48"/>
      <c r="AR30" s="51"/>
      <c r="BG30" s="52"/>
    </row>
    <row r="31" hidden="1" s="3" customFormat="1" ht="14.4" customHeight="1">
      <c r="A31" s="3"/>
      <c r="B31" s="47"/>
      <c r="C31" s="48"/>
      <c r="D31" s="48"/>
      <c r="E31" s="48"/>
      <c r="F31" s="33" t="s">
        <v>47</v>
      </c>
      <c r="G31" s="48"/>
      <c r="H31" s="48"/>
      <c r="I31" s="48"/>
      <c r="J31" s="48"/>
      <c r="K31" s="48"/>
      <c r="L31" s="49">
        <v>0.20999999999999999</v>
      </c>
      <c r="M31" s="48"/>
      <c r="N31" s="48"/>
      <c r="O31" s="48"/>
      <c r="P31" s="48"/>
      <c r="Q31" s="48"/>
      <c r="R31" s="48"/>
      <c r="S31" s="48"/>
      <c r="T31" s="48"/>
      <c r="U31" s="48"/>
      <c r="V31" s="48"/>
      <c r="W31" s="50">
        <f>ROUND(BD54, 2)</f>
        <v>0</v>
      </c>
      <c r="X31" s="48"/>
      <c r="Y31" s="48"/>
      <c r="Z31" s="48"/>
      <c r="AA31" s="48"/>
      <c r="AB31" s="48"/>
      <c r="AC31" s="48"/>
      <c r="AD31" s="48"/>
      <c r="AE31" s="48"/>
      <c r="AF31" s="48"/>
      <c r="AG31" s="48"/>
      <c r="AH31" s="48"/>
      <c r="AI31" s="48"/>
      <c r="AJ31" s="48"/>
      <c r="AK31" s="50">
        <v>0</v>
      </c>
      <c r="AL31" s="48"/>
      <c r="AM31" s="48"/>
      <c r="AN31" s="48"/>
      <c r="AO31" s="48"/>
      <c r="AP31" s="48"/>
      <c r="AQ31" s="48"/>
      <c r="AR31" s="51"/>
      <c r="BG31" s="52"/>
    </row>
    <row r="32" hidden="1" s="3" customFormat="1" ht="14.4" customHeight="1">
      <c r="A32" s="3"/>
      <c r="B32" s="47"/>
      <c r="C32" s="48"/>
      <c r="D32" s="48"/>
      <c r="E32" s="48"/>
      <c r="F32" s="33" t="s">
        <v>48</v>
      </c>
      <c r="G32" s="48"/>
      <c r="H32" s="48"/>
      <c r="I32" s="48"/>
      <c r="J32" s="48"/>
      <c r="K32" s="48"/>
      <c r="L32" s="49">
        <v>0.14999999999999999</v>
      </c>
      <c r="M32" s="48"/>
      <c r="N32" s="48"/>
      <c r="O32" s="48"/>
      <c r="P32" s="48"/>
      <c r="Q32" s="48"/>
      <c r="R32" s="48"/>
      <c r="S32" s="48"/>
      <c r="T32" s="48"/>
      <c r="U32" s="48"/>
      <c r="V32" s="48"/>
      <c r="W32" s="50">
        <f>ROUND(BE54, 2)</f>
        <v>0</v>
      </c>
      <c r="X32" s="48"/>
      <c r="Y32" s="48"/>
      <c r="Z32" s="48"/>
      <c r="AA32" s="48"/>
      <c r="AB32" s="48"/>
      <c r="AC32" s="48"/>
      <c r="AD32" s="48"/>
      <c r="AE32" s="48"/>
      <c r="AF32" s="48"/>
      <c r="AG32" s="48"/>
      <c r="AH32" s="48"/>
      <c r="AI32" s="48"/>
      <c r="AJ32" s="48"/>
      <c r="AK32" s="50">
        <v>0</v>
      </c>
      <c r="AL32" s="48"/>
      <c r="AM32" s="48"/>
      <c r="AN32" s="48"/>
      <c r="AO32" s="48"/>
      <c r="AP32" s="48"/>
      <c r="AQ32" s="48"/>
      <c r="AR32" s="51"/>
      <c r="BG32" s="52"/>
    </row>
    <row r="33" hidden="1" s="3" customFormat="1" ht="14.4" customHeight="1">
      <c r="A33" s="3"/>
      <c r="B33" s="47"/>
      <c r="C33" s="48"/>
      <c r="D33" s="48"/>
      <c r="E33" s="48"/>
      <c r="F33" s="33" t="s">
        <v>49</v>
      </c>
      <c r="G33" s="48"/>
      <c r="H33" s="48"/>
      <c r="I33" s="48"/>
      <c r="J33" s="48"/>
      <c r="K33" s="48"/>
      <c r="L33" s="49">
        <v>0</v>
      </c>
      <c r="M33" s="48"/>
      <c r="N33" s="48"/>
      <c r="O33" s="48"/>
      <c r="P33" s="48"/>
      <c r="Q33" s="48"/>
      <c r="R33" s="48"/>
      <c r="S33" s="48"/>
      <c r="T33" s="48"/>
      <c r="U33" s="48"/>
      <c r="V33" s="48"/>
      <c r="W33" s="50">
        <f>ROUND(BF54, 2)</f>
        <v>0</v>
      </c>
      <c r="X33" s="48"/>
      <c r="Y33" s="48"/>
      <c r="Z33" s="48"/>
      <c r="AA33" s="48"/>
      <c r="AB33" s="48"/>
      <c r="AC33" s="48"/>
      <c r="AD33" s="48"/>
      <c r="AE33" s="48"/>
      <c r="AF33" s="48"/>
      <c r="AG33" s="48"/>
      <c r="AH33" s="48"/>
      <c r="AI33" s="48"/>
      <c r="AJ33" s="48"/>
      <c r="AK33" s="50">
        <v>0</v>
      </c>
      <c r="AL33" s="48"/>
      <c r="AM33" s="48"/>
      <c r="AN33" s="48"/>
      <c r="AO33" s="48"/>
      <c r="AP33" s="48"/>
      <c r="AQ33" s="48"/>
      <c r="AR33" s="51"/>
      <c r="BG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G34" s="39"/>
    </row>
    <row r="35" s="2" customFormat="1" ht="25.92" customHeight="1">
      <c r="A35" s="39"/>
      <c r="B35" s="40"/>
      <c r="C35" s="53"/>
      <c r="D35" s="54" t="s">
        <v>50</v>
      </c>
      <c r="E35" s="55"/>
      <c r="F35" s="55"/>
      <c r="G35" s="55"/>
      <c r="H35" s="55"/>
      <c r="I35" s="55"/>
      <c r="J35" s="55"/>
      <c r="K35" s="55"/>
      <c r="L35" s="55"/>
      <c r="M35" s="55"/>
      <c r="N35" s="55"/>
      <c r="O35" s="55"/>
      <c r="P35" s="55"/>
      <c r="Q35" s="55"/>
      <c r="R35" s="55"/>
      <c r="S35" s="55"/>
      <c r="T35" s="56" t="s">
        <v>51</v>
      </c>
      <c r="U35" s="55"/>
      <c r="V35" s="55"/>
      <c r="W35" s="55"/>
      <c r="X35" s="57" t="s">
        <v>52</v>
      </c>
      <c r="Y35" s="55"/>
      <c r="Z35" s="55"/>
      <c r="AA35" s="55"/>
      <c r="AB35" s="55"/>
      <c r="AC35" s="55"/>
      <c r="AD35" s="55"/>
      <c r="AE35" s="55"/>
      <c r="AF35" s="55"/>
      <c r="AG35" s="55"/>
      <c r="AH35" s="55"/>
      <c r="AI35" s="55"/>
      <c r="AJ35" s="55"/>
      <c r="AK35" s="58">
        <f>SUM(AK26:AK33)</f>
        <v>0</v>
      </c>
      <c r="AL35" s="55"/>
      <c r="AM35" s="55"/>
      <c r="AN35" s="55"/>
      <c r="AO35" s="59"/>
      <c r="AP35" s="53"/>
      <c r="AQ35" s="53"/>
      <c r="AR35" s="45"/>
      <c r="BG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G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G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G41" s="39"/>
    </row>
    <row r="42" s="2" customFormat="1" ht="24.96" customHeight="1">
      <c r="A42" s="39"/>
      <c r="B42" s="40"/>
      <c r="C42" s="24" t="s">
        <v>53</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G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G43" s="39"/>
    </row>
    <row r="44" s="4" customFormat="1" ht="12" customHeight="1">
      <c r="A44" s="4"/>
      <c r="B44" s="64"/>
      <c r="C44" s="33" t="s">
        <v>14</v>
      </c>
      <c r="D44" s="65"/>
      <c r="E44" s="65"/>
      <c r="F44" s="65"/>
      <c r="G44" s="65"/>
      <c r="H44" s="65"/>
      <c r="I44" s="65"/>
      <c r="J44" s="65"/>
      <c r="K44" s="65"/>
      <c r="L44" s="65" t="str">
        <f>K5</f>
        <v>13032020</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G44" s="4"/>
    </row>
    <row r="45" s="5" customFormat="1" ht="36.96" customHeight="1">
      <c r="A45" s="5"/>
      <c r="B45" s="67"/>
      <c r="C45" s="68" t="s">
        <v>17</v>
      </c>
      <c r="D45" s="69"/>
      <c r="E45" s="69"/>
      <c r="F45" s="69"/>
      <c r="G45" s="69"/>
      <c r="H45" s="69"/>
      <c r="I45" s="69"/>
      <c r="J45" s="69"/>
      <c r="K45" s="69"/>
      <c r="L45" s="70" t="str">
        <f>K6</f>
        <v>Oprava havarijního stavu plotu - ZŠ Karpentná</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G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G46" s="39"/>
    </row>
    <row r="47" s="2" customFormat="1" ht="12" customHeight="1">
      <c r="A47" s="39"/>
      <c r="B47" s="40"/>
      <c r="C47" s="33" t="s">
        <v>22</v>
      </c>
      <c r="D47" s="41"/>
      <c r="E47" s="41"/>
      <c r="F47" s="41"/>
      <c r="G47" s="41"/>
      <c r="H47" s="41"/>
      <c r="I47" s="41"/>
      <c r="J47" s="41"/>
      <c r="K47" s="41"/>
      <c r="L47" s="72" t="str">
        <f>IF(K8="","",K8)</f>
        <v>Třinec-Karpentná</v>
      </c>
      <c r="M47" s="41"/>
      <c r="N47" s="41"/>
      <c r="O47" s="41"/>
      <c r="P47" s="41"/>
      <c r="Q47" s="41"/>
      <c r="R47" s="41"/>
      <c r="S47" s="41"/>
      <c r="T47" s="41"/>
      <c r="U47" s="41"/>
      <c r="V47" s="41"/>
      <c r="W47" s="41"/>
      <c r="X47" s="41"/>
      <c r="Y47" s="41"/>
      <c r="Z47" s="41"/>
      <c r="AA47" s="41"/>
      <c r="AB47" s="41"/>
      <c r="AC47" s="41"/>
      <c r="AD47" s="41"/>
      <c r="AE47" s="41"/>
      <c r="AF47" s="41"/>
      <c r="AG47" s="41"/>
      <c r="AH47" s="41"/>
      <c r="AI47" s="33" t="s">
        <v>24</v>
      </c>
      <c r="AJ47" s="41"/>
      <c r="AK47" s="41"/>
      <c r="AL47" s="41"/>
      <c r="AM47" s="73" t="str">
        <f>IF(AN8= "","",AN8)</f>
        <v>13. 3. 2020</v>
      </c>
      <c r="AN47" s="73"/>
      <c r="AO47" s="41"/>
      <c r="AP47" s="41"/>
      <c r="AQ47" s="41"/>
      <c r="AR47" s="45"/>
      <c r="BG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G48" s="39"/>
    </row>
    <row r="49" s="2" customFormat="1" ht="27.9" customHeight="1">
      <c r="A49" s="39"/>
      <c r="B49" s="40"/>
      <c r="C49" s="33" t="s">
        <v>26</v>
      </c>
      <c r="D49" s="41"/>
      <c r="E49" s="41"/>
      <c r="F49" s="41"/>
      <c r="G49" s="41"/>
      <c r="H49" s="41"/>
      <c r="I49" s="41"/>
      <c r="J49" s="41"/>
      <c r="K49" s="41"/>
      <c r="L49" s="65" t="str">
        <f>IF(E11= "","",E11)</f>
        <v>ZŠ a MŠ Oldřichovice 275, Třinec, p.o.</v>
      </c>
      <c r="M49" s="41"/>
      <c r="N49" s="41"/>
      <c r="O49" s="41"/>
      <c r="P49" s="41"/>
      <c r="Q49" s="41"/>
      <c r="R49" s="41"/>
      <c r="S49" s="41"/>
      <c r="T49" s="41"/>
      <c r="U49" s="41"/>
      <c r="V49" s="41"/>
      <c r="W49" s="41"/>
      <c r="X49" s="41"/>
      <c r="Y49" s="41"/>
      <c r="Z49" s="41"/>
      <c r="AA49" s="41"/>
      <c r="AB49" s="41"/>
      <c r="AC49" s="41"/>
      <c r="AD49" s="41"/>
      <c r="AE49" s="41"/>
      <c r="AF49" s="41"/>
      <c r="AG49" s="41"/>
      <c r="AH49" s="41"/>
      <c r="AI49" s="33" t="s">
        <v>32</v>
      </c>
      <c r="AJ49" s="41"/>
      <c r="AK49" s="41"/>
      <c r="AL49" s="41"/>
      <c r="AM49" s="74" t="str">
        <f>IF(E17="","",E17)</f>
        <v>Ing.arch. Alena Vojtechovská</v>
      </c>
      <c r="AN49" s="65"/>
      <c r="AO49" s="65"/>
      <c r="AP49" s="65"/>
      <c r="AQ49" s="41"/>
      <c r="AR49" s="45"/>
      <c r="AS49" s="75" t="s">
        <v>54</v>
      </c>
      <c r="AT49" s="76"/>
      <c r="AU49" s="77"/>
      <c r="AV49" s="77"/>
      <c r="AW49" s="77"/>
      <c r="AX49" s="77"/>
      <c r="AY49" s="77"/>
      <c r="AZ49" s="77"/>
      <c r="BA49" s="77"/>
      <c r="BB49" s="77"/>
      <c r="BC49" s="77"/>
      <c r="BD49" s="77"/>
      <c r="BE49" s="77"/>
      <c r="BF49" s="78"/>
      <c r="BG49" s="39"/>
    </row>
    <row r="50" s="2" customFormat="1" ht="15.15" customHeight="1">
      <c r="A50" s="39"/>
      <c r="B50" s="40"/>
      <c r="C50" s="33" t="s">
        <v>30</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TimedArch DESIGN s.r.o.</v>
      </c>
      <c r="AN50" s="65"/>
      <c r="AO50" s="65"/>
      <c r="AP50" s="65"/>
      <c r="AQ50" s="41"/>
      <c r="AR50" s="45"/>
      <c r="AS50" s="79"/>
      <c r="AT50" s="80"/>
      <c r="AU50" s="81"/>
      <c r="AV50" s="81"/>
      <c r="AW50" s="81"/>
      <c r="AX50" s="81"/>
      <c r="AY50" s="81"/>
      <c r="AZ50" s="81"/>
      <c r="BA50" s="81"/>
      <c r="BB50" s="81"/>
      <c r="BC50" s="81"/>
      <c r="BD50" s="81"/>
      <c r="BE50" s="81"/>
      <c r="BF50" s="82"/>
      <c r="BG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5"/>
      <c r="BE51" s="85"/>
      <c r="BF51" s="86"/>
      <c r="BG51" s="39"/>
    </row>
    <row r="52" s="2" customFormat="1" ht="29.28" customHeight="1">
      <c r="A52" s="39"/>
      <c r="B52" s="40"/>
      <c r="C52" s="87" t="s">
        <v>55</v>
      </c>
      <c r="D52" s="88"/>
      <c r="E52" s="88"/>
      <c r="F52" s="88"/>
      <c r="G52" s="88"/>
      <c r="H52" s="89"/>
      <c r="I52" s="90" t="s">
        <v>56</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57</v>
      </c>
      <c r="AH52" s="88"/>
      <c r="AI52" s="88"/>
      <c r="AJ52" s="88"/>
      <c r="AK52" s="88"/>
      <c r="AL52" s="88"/>
      <c r="AM52" s="88"/>
      <c r="AN52" s="90" t="s">
        <v>58</v>
      </c>
      <c r="AO52" s="88"/>
      <c r="AP52" s="88"/>
      <c r="AQ52" s="92" t="s">
        <v>59</v>
      </c>
      <c r="AR52" s="45"/>
      <c r="AS52" s="93" t="s">
        <v>60</v>
      </c>
      <c r="AT52" s="94" t="s">
        <v>61</v>
      </c>
      <c r="AU52" s="94" t="s">
        <v>62</v>
      </c>
      <c r="AV52" s="94" t="s">
        <v>63</v>
      </c>
      <c r="AW52" s="94" t="s">
        <v>64</v>
      </c>
      <c r="AX52" s="94" t="s">
        <v>65</v>
      </c>
      <c r="AY52" s="94" t="s">
        <v>66</v>
      </c>
      <c r="AZ52" s="94" t="s">
        <v>67</v>
      </c>
      <c r="BA52" s="94" t="s">
        <v>68</v>
      </c>
      <c r="BB52" s="94" t="s">
        <v>69</v>
      </c>
      <c r="BC52" s="94" t="s">
        <v>70</v>
      </c>
      <c r="BD52" s="94" t="s">
        <v>71</v>
      </c>
      <c r="BE52" s="94" t="s">
        <v>72</v>
      </c>
      <c r="BF52" s="95" t="s">
        <v>73</v>
      </c>
      <c r="BG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7"/>
      <c r="BE53" s="97"/>
      <c r="BF53" s="98"/>
      <c r="BG53" s="39"/>
    </row>
    <row r="54" s="6" customFormat="1" ht="32.4" customHeight="1">
      <c r="A54" s="6"/>
      <c r="B54" s="99"/>
      <c r="C54" s="100" t="s">
        <v>74</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ROUND(AG55,2)</f>
        <v>0</v>
      </c>
      <c r="AH54" s="102"/>
      <c r="AI54" s="102"/>
      <c r="AJ54" s="102"/>
      <c r="AK54" s="102"/>
      <c r="AL54" s="102"/>
      <c r="AM54" s="102"/>
      <c r="AN54" s="103">
        <f>SUM(AG54,AV54)</f>
        <v>0</v>
      </c>
      <c r="AO54" s="103"/>
      <c r="AP54" s="103"/>
      <c r="AQ54" s="104" t="s">
        <v>20</v>
      </c>
      <c r="AR54" s="105"/>
      <c r="AS54" s="106">
        <f>ROUND(AS55,2)</f>
        <v>0</v>
      </c>
      <c r="AT54" s="107">
        <f>ROUND(AT55,2)</f>
        <v>0</v>
      </c>
      <c r="AU54" s="108">
        <f>ROUND(AU55,2)</f>
        <v>0</v>
      </c>
      <c r="AV54" s="108">
        <f>ROUND(SUM(AX54:AY54),2)</f>
        <v>0</v>
      </c>
      <c r="AW54" s="109">
        <f>ROUND(AW55,5)</f>
        <v>0</v>
      </c>
      <c r="AX54" s="108">
        <f>ROUND(BB54*L29,2)</f>
        <v>0</v>
      </c>
      <c r="AY54" s="108">
        <f>ROUND(BC54*L30,2)</f>
        <v>0</v>
      </c>
      <c r="AZ54" s="108">
        <f>ROUND(BD54*L29,2)</f>
        <v>0</v>
      </c>
      <c r="BA54" s="108">
        <f>ROUND(BE54*L30,2)</f>
        <v>0</v>
      </c>
      <c r="BB54" s="108">
        <f>ROUND(BB55,2)</f>
        <v>0</v>
      </c>
      <c r="BC54" s="108">
        <f>ROUND(BC55,2)</f>
        <v>0</v>
      </c>
      <c r="BD54" s="108">
        <f>ROUND(BD55,2)</f>
        <v>0</v>
      </c>
      <c r="BE54" s="108">
        <f>ROUND(BE55,2)</f>
        <v>0</v>
      </c>
      <c r="BF54" s="110">
        <f>ROUND(BF55,2)</f>
        <v>0</v>
      </c>
      <c r="BG54" s="6"/>
      <c r="BS54" s="111" t="s">
        <v>75</v>
      </c>
      <c r="BT54" s="111" t="s">
        <v>76</v>
      </c>
      <c r="BU54" s="112" t="s">
        <v>77</v>
      </c>
      <c r="BV54" s="111" t="s">
        <v>78</v>
      </c>
      <c r="BW54" s="111" t="s">
        <v>6</v>
      </c>
      <c r="BX54" s="111" t="s">
        <v>79</v>
      </c>
      <c r="CL54" s="111" t="s">
        <v>20</v>
      </c>
    </row>
    <row r="55" s="7" customFormat="1" ht="16.5" customHeight="1">
      <c r="A55" s="113" t="s">
        <v>80</v>
      </c>
      <c r="B55" s="114"/>
      <c r="C55" s="115"/>
      <c r="D55" s="116" t="s">
        <v>81</v>
      </c>
      <c r="E55" s="116"/>
      <c r="F55" s="116"/>
      <c r="G55" s="116"/>
      <c r="H55" s="116"/>
      <c r="I55" s="117"/>
      <c r="J55" s="116" t="s">
        <v>82</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'130 - Oprava havarijního ...'!K32</f>
        <v>0</v>
      </c>
      <c r="AH55" s="117"/>
      <c r="AI55" s="117"/>
      <c r="AJ55" s="117"/>
      <c r="AK55" s="117"/>
      <c r="AL55" s="117"/>
      <c r="AM55" s="117"/>
      <c r="AN55" s="118">
        <f>SUM(AG55,AV55)</f>
        <v>0</v>
      </c>
      <c r="AO55" s="117"/>
      <c r="AP55" s="117"/>
      <c r="AQ55" s="119" t="s">
        <v>83</v>
      </c>
      <c r="AR55" s="120"/>
      <c r="AS55" s="121">
        <f>'130 - Oprava havarijního ...'!K30</f>
        <v>0</v>
      </c>
      <c r="AT55" s="122">
        <f>'130 - Oprava havarijního ...'!K31</f>
        <v>0</v>
      </c>
      <c r="AU55" s="122">
        <v>0</v>
      </c>
      <c r="AV55" s="122">
        <f>ROUND(SUM(AX55:AY55),2)</f>
        <v>0</v>
      </c>
      <c r="AW55" s="123">
        <f>'130 - Oprava havarijního ...'!T90</f>
        <v>0</v>
      </c>
      <c r="AX55" s="122">
        <f>'130 - Oprava havarijního ...'!K35</f>
        <v>0</v>
      </c>
      <c r="AY55" s="122">
        <f>'130 - Oprava havarijního ...'!K36</f>
        <v>0</v>
      </c>
      <c r="AZ55" s="122">
        <f>'130 - Oprava havarijního ...'!K37</f>
        <v>0</v>
      </c>
      <c r="BA55" s="122">
        <f>'130 - Oprava havarijního ...'!K38</f>
        <v>0</v>
      </c>
      <c r="BB55" s="122">
        <f>'130 - Oprava havarijního ...'!F35</f>
        <v>0</v>
      </c>
      <c r="BC55" s="122">
        <f>'130 - Oprava havarijního ...'!F36</f>
        <v>0</v>
      </c>
      <c r="BD55" s="122">
        <f>'130 - Oprava havarijního ...'!F37</f>
        <v>0</v>
      </c>
      <c r="BE55" s="122">
        <f>'130 - Oprava havarijního ...'!F38</f>
        <v>0</v>
      </c>
      <c r="BF55" s="124">
        <f>'130 - Oprava havarijního ...'!F39</f>
        <v>0</v>
      </c>
      <c r="BG55" s="7"/>
      <c r="BT55" s="125" t="s">
        <v>84</v>
      </c>
      <c r="BV55" s="125" t="s">
        <v>78</v>
      </c>
      <c r="BW55" s="125" t="s">
        <v>85</v>
      </c>
      <c r="BX55" s="125" t="s">
        <v>6</v>
      </c>
      <c r="CL55" s="125" t="s">
        <v>20</v>
      </c>
      <c r="CM55" s="125" t="s">
        <v>86</v>
      </c>
    </row>
    <row r="56" s="2" customFormat="1" ht="30" customHeight="1">
      <c r="A56" s="39"/>
      <c r="B56" s="40"/>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5"/>
      <c r="AS56" s="39"/>
      <c r="AT56" s="39"/>
      <c r="AU56" s="39"/>
      <c r="AV56" s="39"/>
      <c r="AW56" s="39"/>
      <c r="AX56" s="39"/>
      <c r="AY56" s="39"/>
      <c r="AZ56" s="39"/>
      <c r="BA56" s="39"/>
      <c r="BB56" s="39"/>
      <c r="BC56" s="39"/>
      <c r="BD56" s="39"/>
      <c r="BE56" s="39"/>
      <c r="BF56" s="39"/>
      <c r="BG56" s="39"/>
    </row>
    <row r="57" s="2" customFormat="1" ht="6.96" customHeight="1">
      <c r="A57" s="39"/>
      <c r="B57" s="60"/>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45"/>
      <c r="AS57" s="39"/>
      <c r="AT57" s="39"/>
      <c r="AU57" s="39"/>
      <c r="AV57" s="39"/>
      <c r="AW57" s="39"/>
      <c r="AX57" s="39"/>
      <c r="AY57" s="39"/>
      <c r="AZ57" s="39"/>
      <c r="BA57" s="39"/>
      <c r="BB57" s="39"/>
      <c r="BC57" s="39"/>
      <c r="BD57" s="39"/>
      <c r="BE57" s="39"/>
      <c r="BF57" s="39"/>
      <c r="BG57" s="39"/>
    </row>
  </sheetData>
  <sheetProtection sheet="1" formatColumns="0" formatRows="0" objects="1" scenarios="1" spinCount="100000" saltValue="VIl1WwIQhLE3ESEGhrxaYvCkiKLC4TWToOH7qyqVYv2e3AgDfkOC9AsRLJ+5VwpBGOm3bNdNUUgJR8PLR5PlOg==" hashValue="dKhvCgKmNvLHvE5Mht6Xw2ByL5WLeHatWuqfNY/Gju5gVEtYnxtr4FcmxCqcpO8ywQv/GlisP2hPOQpSJ3wBcQ==" algorithmName="SHA-512" password="CC35"/>
  <mergeCells count="42">
    <mergeCell ref="W31:AE31"/>
    <mergeCell ref="BG5:BG32"/>
    <mergeCell ref="AK26:AO26"/>
    <mergeCell ref="W29:AE29"/>
    <mergeCell ref="AK29:AO29"/>
    <mergeCell ref="W30:AE30"/>
    <mergeCell ref="AK30:AO30"/>
    <mergeCell ref="AK31:AO31"/>
    <mergeCell ref="W32:AE32"/>
    <mergeCell ref="AK32:AO32"/>
    <mergeCell ref="W33:AE33"/>
    <mergeCell ref="AK33:AO33"/>
    <mergeCell ref="X35:AB35"/>
    <mergeCell ref="AK35:AO35"/>
    <mergeCell ref="AR2:BG2"/>
    <mergeCell ref="AM50:AP50"/>
    <mergeCell ref="L45:AO45"/>
    <mergeCell ref="AM47:AN47"/>
    <mergeCell ref="AM49:AP49"/>
    <mergeCell ref="AS49:AT51"/>
    <mergeCell ref="C52:G52"/>
    <mergeCell ref="I52:AF52"/>
    <mergeCell ref="AG52:AM52"/>
    <mergeCell ref="AN52:AP52"/>
    <mergeCell ref="AN55:AP55"/>
    <mergeCell ref="AG55:AM55"/>
    <mergeCell ref="D55:H55"/>
    <mergeCell ref="J55:AF55"/>
    <mergeCell ref="AG54:AM54"/>
    <mergeCell ref="AN54:AP54"/>
    <mergeCell ref="K5:AO5"/>
    <mergeCell ref="K6:AO6"/>
    <mergeCell ref="E14:AJ14"/>
    <mergeCell ref="E23:AN23"/>
    <mergeCell ref="L28:P28"/>
    <mergeCell ref="W28:AE28"/>
    <mergeCell ref="AK28:AO28"/>
    <mergeCell ref="L29:P29"/>
    <mergeCell ref="L30:P30"/>
    <mergeCell ref="L31:P31"/>
    <mergeCell ref="L32:P32"/>
    <mergeCell ref="L33:P33"/>
  </mergeCells>
  <hyperlinks>
    <hyperlink ref="A55" location="'130 - Oprava havarijního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26" customWidth="1"/>
    <col min="10" max="10" width="20.17" style="126" customWidth="1"/>
    <col min="11" max="11" width="20.17" style="1" customWidth="1"/>
    <col min="12" max="12" width="15.5" style="1" customWidth="1"/>
    <col min="13" max="13" width="9.33" style="1" customWidth="1"/>
    <col min="14" max="14" width="10.83" style="1" hidden="1" customWidth="1"/>
    <col min="15" max="15" width="9.33" style="1" hidden="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4.17" style="1" hidden="1" customWidth="1"/>
    <col min="22" max="22" width="14.17" style="1" hidden="1" customWidth="1"/>
    <col min="23" max="23" width="14.17" style="1" hidden="1" customWidth="1"/>
    <col min="24" max="24" width="14.17" style="1" hidden="1" customWidth="1"/>
    <col min="25" max="25" width="12.33" style="1" hidden="1" customWidth="1"/>
    <col min="26" max="26" width="16.33" style="1" customWidth="1"/>
    <col min="27" max="27" width="12.33" style="1" customWidth="1"/>
    <col min="28" max="28" width="15"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6"/>
      <c r="J2" s="126"/>
      <c r="M2" s="1"/>
      <c r="N2" s="1"/>
      <c r="O2" s="1"/>
      <c r="P2" s="1"/>
      <c r="Q2" s="1"/>
      <c r="R2" s="1"/>
      <c r="S2" s="1"/>
      <c r="T2" s="1"/>
      <c r="U2" s="1"/>
      <c r="V2" s="1"/>
      <c r="W2" s="1"/>
      <c r="X2" s="1"/>
      <c r="Y2" s="1"/>
      <c r="Z2" s="1"/>
      <c r="AT2" s="18" t="s">
        <v>85</v>
      </c>
    </row>
    <row r="3" s="1" customFormat="1" ht="6.96" customHeight="1">
      <c r="B3" s="127"/>
      <c r="C3" s="128"/>
      <c r="D3" s="128"/>
      <c r="E3" s="128"/>
      <c r="F3" s="128"/>
      <c r="G3" s="128"/>
      <c r="H3" s="128"/>
      <c r="I3" s="129"/>
      <c r="J3" s="129"/>
      <c r="K3" s="128"/>
      <c r="L3" s="128"/>
      <c r="M3" s="21"/>
      <c r="AT3" s="18" t="s">
        <v>86</v>
      </c>
    </row>
    <row r="4" s="1" customFormat="1" ht="24.96" customHeight="1">
      <c r="B4" s="21"/>
      <c r="D4" s="130" t="s">
        <v>87</v>
      </c>
      <c r="I4" s="126"/>
      <c r="J4" s="126"/>
      <c r="M4" s="21"/>
      <c r="N4" s="131" t="s">
        <v>11</v>
      </c>
      <c r="AT4" s="18" t="s">
        <v>4</v>
      </c>
    </row>
    <row r="5" s="1" customFormat="1" ht="6.96" customHeight="1">
      <c r="B5" s="21"/>
      <c r="I5" s="126"/>
      <c r="J5" s="126"/>
      <c r="M5" s="21"/>
    </row>
    <row r="6" s="1" customFormat="1" ht="12" customHeight="1">
      <c r="B6" s="21"/>
      <c r="D6" s="132" t="s">
        <v>17</v>
      </c>
      <c r="I6" s="126"/>
      <c r="J6" s="126"/>
      <c r="M6" s="21"/>
    </row>
    <row r="7" s="1" customFormat="1" ht="16.5" customHeight="1">
      <c r="B7" s="21"/>
      <c r="E7" s="133" t="str">
        <f>'Rekapitulace stavby'!K6</f>
        <v>Oprava havarijního stavu plotu - ZŠ Karpentná</v>
      </c>
      <c r="F7" s="132"/>
      <c r="G7" s="132"/>
      <c r="H7" s="132"/>
      <c r="I7" s="126"/>
      <c r="J7" s="126"/>
      <c r="M7" s="21"/>
    </row>
    <row r="8" s="2" customFormat="1" ht="12" customHeight="1">
      <c r="A8" s="39"/>
      <c r="B8" s="45"/>
      <c r="C8" s="39"/>
      <c r="D8" s="132" t="s">
        <v>88</v>
      </c>
      <c r="E8" s="39"/>
      <c r="F8" s="39"/>
      <c r="G8" s="39"/>
      <c r="H8" s="39"/>
      <c r="I8" s="134"/>
      <c r="J8" s="134"/>
      <c r="K8" s="39"/>
      <c r="L8" s="39"/>
      <c r="M8" s="135"/>
      <c r="S8" s="39"/>
      <c r="T8" s="39"/>
      <c r="U8" s="39"/>
      <c r="V8" s="39"/>
      <c r="W8" s="39"/>
      <c r="X8" s="39"/>
      <c r="Y8" s="39"/>
      <c r="Z8" s="39"/>
      <c r="AA8" s="39"/>
      <c r="AB8" s="39"/>
      <c r="AC8" s="39"/>
      <c r="AD8" s="39"/>
      <c r="AE8" s="39"/>
    </row>
    <row r="9" s="2" customFormat="1" ht="16.5" customHeight="1">
      <c r="A9" s="39"/>
      <c r="B9" s="45"/>
      <c r="C9" s="39"/>
      <c r="D9" s="39"/>
      <c r="E9" s="136" t="s">
        <v>89</v>
      </c>
      <c r="F9" s="39"/>
      <c r="G9" s="39"/>
      <c r="H9" s="39"/>
      <c r="I9" s="134"/>
      <c r="J9" s="134"/>
      <c r="K9" s="39"/>
      <c r="L9" s="39"/>
      <c r="M9" s="135"/>
      <c r="S9" s="39"/>
      <c r="T9" s="39"/>
      <c r="U9" s="39"/>
      <c r="V9" s="39"/>
      <c r="W9" s="39"/>
      <c r="X9" s="39"/>
      <c r="Y9" s="39"/>
      <c r="Z9" s="39"/>
      <c r="AA9" s="39"/>
      <c r="AB9" s="39"/>
      <c r="AC9" s="39"/>
      <c r="AD9" s="39"/>
      <c r="AE9" s="39"/>
    </row>
    <row r="10" s="2" customFormat="1">
      <c r="A10" s="39"/>
      <c r="B10" s="45"/>
      <c r="C10" s="39"/>
      <c r="D10" s="39"/>
      <c r="E10" s="39"/>
      <c r="F10" s="39"/>
      <c r="G10" s="39"/>
      <c r="H10" s="39"/>
      <c r="I10" s="134"/>
      <c r="J10" s="134"/>
      <c r="K10" s="39"/>
      <c r="L10" s="39"/>
      <c r="M10" s="135"/>
      <c r="S10" s="39"/>
      <c r="T10" s="39"/>
      <c r="U10" s="39"/>
      <c r="V10" s="39"/>
      <c r="W10" s="39"/>
      <c r="X10" s="39"/>
      <c r="Y10" s="39"/>
      <c r="Z10" s="39"/>
      <c r="AA10" s="39"/>
      <c r="AB10" s="39"/>
      <c r="AC10" s="39"/>
      <c r="AD10" s="39"/>
      <c r="AE10" s="39"/>
    </row>
    <row r="11" s="2" customFormat="1" ht="12" customHeight="1">
      <c r="A11" s="39"/>
      <c r="B11" s="45"/>
      <c r="C11" s="39"/>
      <c r="D11" s="132" t="s">
        <v>19</v>
      </c>
      <c r="E11" s="39"/>
      <c r="F11" s="137" t="s">
        <v>20</v>
      </c>
      <c r="G11" s="39"/>
      <c r="H11" s="39"/>
      <c r="I11" s="138" t="s">
        <v>21</v>
      </c>
      <c r="J11" s="139" t="s">
        <v>20</v>
      </c>
      <c r="K11" s="39"/>
      <c r="L11" s="39"/>
      <c r="M11" s="135"/>
      <c r="S11" s="39"/>
      <c r="T11" s="39"/>
      <c r="U11" s="39"/>
      <c r="V11" s="39"/>
      <c r="W11" s="39"/>
      <c r="X11" s="39"/>
      <c r="Y11" s="39"/>
      <c r="Z11" s="39"/>
      <c r="AA11" s="39"/>
      <c r="AB11" s="39"/>
      <c r="AC11" s="39"/>
      <c r="AD11" s="39"/>
      <c r="AE11" s="39"/>
    </row>
    <row r="12" s="2" customFormat="1" ht="12" customHeight="1">
      <c r="A12" s="39"/>
      <c r="B12" s="45"/>
      <c r="C12" s="39"/>
      <c r="D12" s="132" t="s">
        <v>22</v>
      </c>
      <c r="E12" s="39"/>
      <c r="F12" s="137" t="s">
        <v>23</v>
      </c>
      <c r="G12" s="39"/>
      <c r="H12" s="39"/>
      <c r="I12" s="138" t="s">
        <v>24</v>
      </c>
      <c r="J12" s="140" t="str">
        <f>'Rekapitulace stavby'!AN8</f>
        <v>13. 3. 2020</v>
      </c>
      <c r="K12" s="39"/>
      <c r="L12" s="39"/>
      <c r="M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4"/>
      <c r="J13" s="134"/>
      <c r="K13" s="39"/>
      <c r="L13" s="39"/>
      <c r="M13" s="135"/>
      <c r="S13" s="39"/>
      <c r="T13" s="39"/>
      <c r="U13" s="39"/>
      <c r="V13" s="39"/>
      <c r="W13" s="39"/>
      <c r="X13" s="39"/>
      <c r="Y13" s="39"/>
      <c r="Z13" s="39"/>
      <c r="AA13" s="39"/>
      <c r="AB13" s="39"/>
      <c r="AC13" s="39"/>
      <c r="AD13" s="39"/>
      <c r="AE13" s="39"/>
    </row>
    <row r="14" s="2" customFormat="1" ht="12" customHeight="1">
      <c r="A14" s="39"/>
      <c r="B14" s="45"/>
      <c r="C14" s="39"/>
      <c r="D14" s="132" t="s">
        <v>26</v>
      </c>
      <c r="E14" s="39"/>
      <c r="F14" s="39"/>
      <c r="G14" s="39"/>
      <c r="H14" s="39"/>
      <c r="I14" s="138" t="s">
        <v>27</v>
      </c>
      <c r="J14" s="139" t="s">
        <v>20</v>
      </c>
      <c r="K14" s="39"/>
      <c r="L14" s="39"/>
      <c r="M14" s="135"/>
      <c r="S14" s="39"/>
      <c r="T14" s="39"/>
      <c r="U14" s="39"/>
      <c r="V14" s="39"/>
      <c r="W14" s="39"/>
      <c r="X14" s="39"/>
      <c r="Y14" s="39"/>
      <c r="Z14" s="39"/>
      <c r="AA14" s="39"/>
      <c r="AB14" s="39"/>
      <c r="AC14" s="39"/>
      <c r="AD14" s="39"/>
      <c r="AE14" s="39"/>
    </row>
    <row r="15" s="2" customFormat="1" ht="18" customHeight="1">
      <c r="A15" s="39"/>
      <c r="B15" s="45"/>
      <c r="C15" s="39"/>
      <c r="D15" s="39"/>
      <c r="E15" s="137" t="s">
        <v>28</v>
      </c>
      <c r="F15" s="39"/>
      <c r="G15" s="39"/>
      <c r="H15" s="39"/>
      <c r="I15" s="138" t="s">
        <v>29</v>
      </c>
      <c r="J15" s="139" t="s">
        <v>20</v>
      </c>
      <c r="K15" s="39"/>
      <c r="L15" s="39"/>
      <c r="M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4"/>
      <c r="J16" s="134"/>
      <c r="K16" s="39"/>
      <c r="L16" s="39"/>
      <c r="M16" s="135"/>
      <c r="S16" s="39"/>
      <c r="T16" s="39"/>
      <c r="U16" s="39"/>
      <c r="V16" s="39"/>
      <c r="W16" s="39"/>
      <c r="X16" s="39"/>
      <c r="Y16" s="39"/>
      <c r="Z16" s="39"/>
      <c r="AA16" s="39"/>
      <c r="AB16" s="39"/>
      <c r="AC16" s="39"/>
      <c r="AD16" s="39"/>
      <c r="AE16" s="39"/>
    </row>
    <row r="17" s="2" customFormat="1" ht="12" customHeight="1">
      <c r="A17" s="39"/>
      <c r="B17" s="45"/>
      <c r="C17" s="39"/>
      <c r="D17" s="132" t="s">
        <v>30</v>
      </c>
      <c r="E17" s="39"/>
      <c r="F17" s="39"/>
      <c r="G17" s="39"/>
      <c r="H17" s="39"/>
      <c r="I17" s="138" t="s">
        <v>27</v>
      </c>
      <c r="J17" s="34" t="str">
        <f>'Rekapitulace stavby'!AN13</f>
        <v>Vyplň údaj</v>
      </c>
      <c r="K17" s="39"/>
      <c r="L17" s="39"/>
      <c r="M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8" t="s">
        <v>29</v>
      </c>
      <c r="J18" s="34" t="str">
        <f>'Rekapitulace stavby'!AN14</f>
        <v>Vyplň údaj</v>
      </c>
      <c r="K18" s="39"/>
      <c r="L18" s="39"/>
      <c r="M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4"/>
      <c r="J19" s="134"/>
      <c r="K19" s="39"/>
      <c r="L19" s="39"/>
      <c r="M19" s="135"/>
      <c r="S19" s="39"/>
      <c r="T19" s="39"/>
      <c r="U19" s="39"/>
      <c r="V19" s="39"/>
      <c r="W19" s="39"/>
      <c r="X19" s="39"/>
      <c r="Y19" s="39"/>
      <c r="Z19" s="39"/>
      <c r="AA19" s="39"/>
      <c r="AB19" s="39"/>
      <c r="AC19" s="39"/>
      <c r="AD19" s="39"/>
      <c r="AE19" s="39"/>
    </row>
    <row r="20" s="2" customFormat="1" ht="12" customHeight="1">
      <c r="A20" s="39"/>
      <c r="B20" s="45"/>
      <c r="C20" s="39"/>
      <c r="D20" s="132" t="s">
        <v>32</v>
      </c>
      <c r="E20" s="39"/>
      <c r="F20" s="39"/>
      <c r="G20" s="39"/>
      <c r="H20" s="39"/>
      <c r="I20" s="138" t="s">
        <v>27</v>
      </c>
      <c r="J20" s="139" t="s">
        <v>20</v>
      </c>
      <c r="K20" s="39"/>
      <c r="L20" s="39"/>
      <c r="M20" s="135"/>
      <c r="S20" s="39"/>
      <c r="T20" s="39"/>
      <c r="U20" s="39"/>
      <c r="V20" s="39"/>
      <c r="W20" s="39"/>
      <c r="X20" s="39"/>
      <c r="Y20" s="39"/>
      <c r="Z20" s="39"/>
      <c r="AA20" s="39"/>
      <c r="AB20" s="39"/>
      <c r="AC20" s="39"/>
      <c r="AD20" s="39"/>
      <c r="AE20" s="39"/>
    </row>
    <row r="21" s="2" customFormat="1" ht="18" customHeight="1">
      <c r="A21" s="39"/>
      <c r="B21" s="45"/>
      <c r="C21" s="39"/>
      <c r="D21" s="39"/>
      <c r="E21" s="137" t="s">
        <v>33</v>
      </c>
      <c r="F21" s="39"/>
      <c r="G21" s="39"/>
      <c r="H21" s="39"/>
      <c r="I21" s="138" t="s">
        <v>29</v>
      </c>
      <c r="J21" s="139" t="s">
        <v>20</v>
      </c>
      <c r="K21" s="39"/>
      <c r="L21" s="39"/>
      <c r="M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4"/>
      <c r="J22" s="134"/>
      <c r="K22" s="39"/>
      <c r="L22" s="39"/>
      <c r="M22" s="135"/>
      <c r="S22" s="39"/>
      <c r="T22" s="39"/>
      <c r="U22" s="39"/>
      <c r="V22" s="39"/>
      <c r="W22" s="39"/>
      <c r="X22" s="39"/>
      <c r="Y22" s="39"/>
      <c r="Z22" s="39"/>
      <c r="AA22" s="39"/>
      <c r="AB22" s="39"/>
      <c r="AC22" s="39"/>
      <c r="AD22" s="39"/>
      <c r="AE22" s="39"/>
    </row>
    <row r="23" s="2" customFormat="1" ht="12" customHeight="1">
      <c r="A23" s="39"/>
      <c r="B23" s="45"/>
      <c r="C23" s="39"/>
      <c r="D23" s="132" t="s">
        <v>34</v>
      </c>
      <c r="E23" s="39"/>
      <c r="F23" s="39"/>
      <c r="G23" s="39"/>
      <c r="H23" s="39"/>
      <c r="I23" s="138" t="s">
        <v>27</v>
      </c>
      <c r="J23" s="139" t="s">
        <v>35</v>
      </c>
      <c r="K23" s="39"/>
      <c r="L23" s="39"/>
      <c r="M23" s="135"/>
      <c r="S23" s="39"/>
      <c r="T23" s="39"/>
      <c r="U23" s="39"/>
      <c r="V23" s="39"/>
      <c r="W23" s="39"/>
      <c r="X23" s="39"/>
      <c r="Y23" s="39"/>
      <c r="Z23" s="39"/>
      <c r="AA23" s="39"/>
      <c r="AB23" s="39"/>
      <c r="AC23" s="39"/>
      <c r="AD23" s="39"/>
      <c r="AE23" s="39"/>
    </row>
    <row r="24" s="2" customFormat="1" ht="18" customHeight="1">
      <c r="A24" s="39"/>
      <c r="B24" s="45"/>
      <c r="C24" s="39"/>
      <c r="D24" s="39"/>
      <c r="E24" s="137" t="s">
        <v>36</v>
      </c>
      <c r="F24" s="39"/>
      <c r="G24" s="39"/>
      <c r="H24" s="39"/>
      <c r="I24" s="138" t="s">
        <v>29</v>
      </c>
      <c r="J24" s="139" t="s">
        <v>37</v>
      </c>
      <c r="K24" s="39"/>
      <c r="L24" s="39"/>
      <c r="M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4"/>
      <c r="J25" s="134"/>
      <c r="K25" s="39"/>
      <c r="L25" s="39"/>
      <c r="M25" s="135"/>
      <c r="S25" s="39"/>
      <c r="T25" s="39"/>
      <c r="U25" s="39"/>
      <c r="V25" s="39"/>
      <c r="W25" s="39"/>
      <c r="X25" s="39"/>
      <c r="Y25" s="39"/>
      <c r="Z25" s="39"/>
      <c r="AA25" s="39"/>
      <c r="AB25" s="39"/>
      <c r="AC25" s="39"/>
      <c r="AD25" s="39"/>
      <c r="AE25" s="39"/>
    </row>
    <row r="26" s="2" customFormat="1" ht="12" customHeight="1">
      <c r="A26" s="39"/>
      <c r="B26" s="45"/>
      <c r="C26" s="39"/>
      <c r="D26" s="132" t="s">
        <v>38</v>
      </c>
      <c r="E26" s="39"/>
      <c r="F26" s="39"/>
      <c r="G26" s="39"/>
      <c r="H26" s="39"/>
      <c r="I26" s="134"/>
      <c r="J26" s="134"/>
      <c r="K26" s="39"/>
      <c r="L26" s="39"/>
      <c r="M26" s="135"/>
      <c r="S26" s="39"/>
      <c r="T26" s="39"/>
      <c r="U26" s="39"/>
      <c r="V26" s="39"/>
      <c r="W26" s="39"/>
      <c r="X26" s="39"/>
      <c r="Y26" s="39"/>
      <c r="Z26" s="39"/>
      <c r="AA26" s="39"/>
      <c r="AB26" s="39"/>
      <c r="AC26" s="39"/>
      <c r="AD26" s="39"/>
      <c r="AE26" s="39"/>
    </row>
    <row r="27" s="8" customFormat="1" ht="16.5" customHeight="1">
      <c r="A27" s="141"/>
      <c r="B27" s="142"/>
      <c r="C27" s="141"/>
      <c r="D27" s="141"/>
      <c r="E27" s="143" t="s">
        <v>20</v>
      </c>
      <c r="F27" s="143"/>
      <c r="G27" s="143"/>
      <c r="H27" s="143"/>
      <c r="I27" s="144"/>
      <c r="J27" s="144"/>
      <c r="K27" s="141"/>
      <c r="L27" s="141"/>
      <c r="M27" s="145"/>
      <c r="S27" s="141"/>
      <c r="T27" s="141"/>
      <c r="U27" s="141"/>
      <c r="V27" s="141"/>
      <c r="W27" s="141"/>
      <c r="X27" s="141"/>
      <c r="Y27" s="141"/>
      <c r="Z27" s="141"/>
      <c r="AA27" s="141"/>
      <c r="AB27" s="141"/>
      <c r="AC27" s="141"/>
      <c r="AD27" s="141"/>
      <c r="AE27" s="141"/>
    </row>
    <row r="28" s="2" customFormat="1" ht="6.96" customHeight="1">
      <c r="A28" s="39"/>
      <c r="B28" s="45"/>
      <c r="C28" s="39"/>
      <c r="D28" s="39"/>
      <c r="E28" s="39"/>
      <c r="F28" s="39"/>
      <c r="G28" s="39"/>
      <c r="H28" s="39"/>
      <c r="I28" s="134"/>
      <c r="J28" s="134"/>
      <c r="K28" s="39"/>
      <c r="L28" s="39"/>
      <c r="M28" s="135"/>
      <c r="S28" s="39"/>
      <c r="T28" s="39"/>
      <c r="U28" s="39"/>
      <c r="V28" s="39"/>
      <c r="W28" s="39"/>
      <c r="X28" s="39"/>
      <c r="Y28" s="39"/>
      <c r="Z28" s="39"/>
      <c r="AA28" s="39"/>
      <c r="AB28" s="39"/>
      <c r="AC28" s="39"/>
      <c r="AD28" s="39"/>
      <c r="AE28" s="39"/>
    </row>
    <row r="29" s="2" customFormat="1" ht="6.96" customHeight="1">
      <c r="A29" s="39"/>
      <c r="B29" s="45"/>
      <c r="C29" s="39"/>
      <c r="D29" s="146"/>
      <c r="E29" s="146"/>
      <c r="F29" s="146"/>
      <c r="G29" s="146"/>
      <c r="H29" s="146"/>
      <c r="I29" s="147"/>
      <c r="J29" s="147"/>
      <c r="K29" s="146"/>
      <c r="L29" s="146"/>
      <c r="M29" s="135"/>
      <c r="S29" s="39"/>
      <c r="T29" s="39"/>
      <c r="U29" s="39"/>
      <c r="V29" s="39"/>
      <c r="W29" s="39"/>
      <c r="X29" s="39"/>
      <c r="Y29" s="39"/>
      <c r="Z29" s="39"/>
      <c r="AA29" s="39"/>
      <c r="AB29" s="39"/>
      <c r="AC29" s="39"/>
      <c r="AD29" s="39"/>
      <c r="AE29" s="39"/>
    </row>
    <row r="30" s="2" customFormat="1">
      <c r="A30" s="39"/>
      <c r="B30" s="45"/>
      <c r="C30" s="39"/>
      <c r="D30" s="39"/>
      <c r="E30" s="132" t="s">
        <v>90</v>
      </c>
      <c r="F30" s="39"/>
      <c r="G30" s="39"/>
      <c r="H30" s="39"/>
      <c r="I30" s="134"/>
      <c r="J30" s="134"/>
      <c r="K30" s="148">
        <f>I61</f>
        <v>0</v>
      </c>
      <c r="L30" s="39"/>
      <c r="M30" s="135"/>
      <c r="S30" s="39"/>
      <c r="T30" s="39"/>
      <c r="U30" s="39"/>
      <c r="V30" s="39"/>
      <c r="W30" s="39"/>
      <c r="X30" s="39"/>
      <c r="Y30" s="39"/>
      <c r="Z30" s="39"/>
      <c r="AA30" s="39"/>
      <c r="AB30" s="39"/>
      <c r="AC30" s="39"/>
      <c r="AD30" s="39"/>
      <c r="AE30" s="39"/>
    </row>
    <row r="31" s="2" customFormat="1">
      <c r="A31" s="39"/>
      <c r="B31" s="45"/>
      <c r="C31" s="39"/>
      <c r="D31" s="39"/>
      <c r="E31" s="132" t="s">
        <v>91</v>
      </c>
      <c r="F31" s="39"/>
      <c r="G31" s="39"/>
      <c r="H31" s="39"/>
      <c r="I31" s="134"/>
      <c r="J31" s="134"/>
      <c r="K31" s="148">
        <f>J61</f>
        <v>0</v>
      </c>
      <c r="L31" s="39"/>
      <c r="M31" s="135"/>
      <c r="S31" s="39"/>
      <c r="T31" s="39"/>
      <c r="U31" s="39"/>
      <c r="V31" s="39"/>
      <c r="W31" s="39"/>
      <c r="X31" s="39"/>
      <c r="Y31" s="39"/>
      <c r="Z31" s="39"/>
      <c r="AA31" s="39"/>
      <c r="AB31" s="39"/>
      <c r="AC31" s="39"/>
      <c r="AD31" s="39"/>
      <c r="AE31" s="39"/>
    </row>
    <row r="32" s="2" customFormat="1" ht="25.44" customHeight="1">
      <c r="A32" s="39"/>
      <c r="B32" s="45"/>
      <c r="C32" s="39"/>
      <c r="D32" s="149" t="s">
        <v>40</v>
      </c>
      <c r="E32" s="39"/>
      <c r="F32" s="39"/>
      <c r="G32" s="39"/>
      <c r="H32" s="39"/>
      <c r="I32" s="134"/>
      <c r="J32" s="134"/>
      <c r="K32" s="150">
        <f>ROUND(K90, 2)</f>
        <v>0</v>
      </c>
      <c r="L32" s="39"/>
      <c r="M32" s="135"/>
      <c r="S32" s="39"/>
      <c r="T32" s="39"/>
      <c r="U32" s="39"/>
      <c r="V32" s="39"/>
      <c r="W32" s="39"/>
      <c r="X32" s="39"/>
      <c r="Y32" s="39"/>
      <c r="Z32" s="39"/>
      <c r="AA32" s="39"/>
      <c r="AB32" s="39"/>
      <c r="AC32" s="39"/>
      <c r="AD32" s="39"/>
      <c r="AE32" s="39"/>
    </row>
    <row r="33" s="2" customFormat="1" ht="6.96" customHeight="1">
      <c r="A33" s="39"/>
      <c r="B33" s="45"/>
      <c r="C33" s="39"/>
      <c r="D33" s="146"/>
      <c r="E33" s="146"/>
      <c r="F33" s="146"/>
      <c r="G33" s="146"/>
      <c r="H33" s="146"/>
      <c r="I33" s="147"/>
      <c r="J33" s="147"/>
      <c r="K33" s="146"/>
      <c r="L33" s="146"/>
      <c r="M33" s="135"/>
      <c r="S33" s="39"/>
      <c r="T33" s="39"/>
      <c r="U33" s="39"/>
      <c r="V33" s="39"/>
      <c r="W33" s="39"/>
      <c r="X33" s="39"/>
      <c r="Y33" s="39"/>
      <c r="Z33" s="39"/>
      <c r="AA33" s="39"/>
      <c r="AB33" s="39"/>
      <c r="AC33" s="39"/>
      <c r="AD33" s="39"/>
      <c r="AE33" s="39"/>
    </row>
    <row r="34" s="2" customFormat="1" ht="14.4" customHeight="1">
      <c r="A34" s="39"/>
      <c r="B34" s="45"/>
      <c r="C34" s="39"/>
      <c r="D34" s="39"/>
      <c r="E34" s="39"/>
      <c r="F34" s="151" t="s">
        <v>42</v>
      </c>
      <c r="G34" s="39"/>
      <c r="H34" s="39"/>
      <c r="I34" s="152" t="s">
        <v>41</v>
      </c>
      <c r="J34" s="134"/>
      <c r="K34" s="151" t="s">
        <v>43</v>
      </c>
      <c r="L34" s="39"/>
      <c r="M34" s="135"/>
      <c r="S34" s="39"/>
      <c r="T34" s="39"/>
      <c r="U34" s="39"/>
      <c r="V34" s="39"/>
      <c r="W34" s="39"/>
      <c r="X34" s="39"/>
      <c r="Y34" s="39"/>
      <c r="Z34" s="39"/>
      <c r="AA34" s="39"/>
      <c r="AB34" s="39"/>
      <c r="AC34" s="39"/>
      <c r="AD34" s="39"/>
      <c r="AE34" s="39"/>
    </row>
    <row r="35" s="2" customFormat="1" ht="14.4" customHeight="1">
      <c r="A35" s="39"/>
      <c r="B35" s="45"/>
      <c r="C35" s="39"/>
      <c r="D35" s="153" t="s">
        <v>44</v>
      </c>
      <c r="E35" s="132" t="s">
        <v>45</v>
      </c>
      <c r="F35" s="148">
        <f>ROUND((SUM(BE90:BE200)),  2)</f>
        <v>0</v>
      </c>
      <c r="G35" s="39"/>
      <c r="H35" s="39"/>
      <c r="I35" s="154">
        <v>0.20999999999999999</v>
      </c>
      <c r="J35" s="134"/>
      <c r="K35" s="148">
        <f>ROUND(((SUM(BE90:BE200))*I35),  2)</f>
        <v>0</v>
      </c>
      <c r="L35" s="39"/>
      <c r="M35" s="135"/>
      <c r="S35" s="39"/>
      <c r="T35" s="39"/>
      <c r="U35" s="39"/>
      <c r="V35" s="39"/>
      <c r="W35" s="39"/>
      <c r="X35" s="39"/>
      <c r="Y35" s="39"/>
      <c r="Z35" s="39"/>
      <c r="AA35" s="39"/>
      <c r="AB35" s="39"/>
      <c r="AC35" s="39"/>
      <c r="AD35" s="39"/>
      <c r="AE35" s="39"/>
    </row>
    <row r="36" s="2" customFormat="1" ht="14.4" customHeight="1">
      <c r="A36" s="39"/>
      <c r="B36" s="45"/>
      <c r="C36" s="39"/>
      <c r="D36" s="39"/>
      <c r="E36" s="132" t="s">
        <v>46</v>
      </c>
      <c r="F36" s="148">
        <f>ROUND((SUM(BF90:BF200)),  2)</f>
        <v>0</v>
      </c>
      <c r="G36" s="39"/>
      <c r="H36" s="39"/>
      <c r="I36" s="154">
        <v>0.14999999999999999</v>
      </c>
      <c r="J36" s="134"/>
      <c r="K36" s="148">
        <f>ROUND(((SUM(BF90:BF200))*I36),  2)</f>
        <v>0</v>
      </c>
      <c r="L36" s="39"/>
      <c r="M36" s="135"/>
      <c r="S36" s="39"/>
      <c r="T36" s="39"/>
      <c r="U36" s="39"/>
      <c r="V36" s="39"/>
      <c r="W36" s="39"/>
      <c r="X36" s="39"/>
      <c r="Y36" s="39"/>
      <c r="Z36" s="39"/>
      <c r="AA36" s="39"/>
      <c r="AB36" s="39"/>
      <c r="AC36" s="39"/>
      <c r="AD36" s="39"/>
      <c r="AE36" s="39"/>
    </row>
    <row r="37" hidden="1" s="2" customFormat="1" ht="14.4" customHeight="1">
      <c r="A37" s="39"/>
      <c r="B37" s="45"/>
      <c r="C37" s="39"/>
      <c r="D37" s="39"/>
      <c r="E37" s="132" t="s">
        <v>47</v>
      </c>
      <c r="F37" s="148">
        <f>ROUND((SUM(BG90:BG200)),  2)</f>
        <v>0</v>
      </c>
      <c r="G37" s="39"/>
      <c r="H37" s="39"/>
      <c r="I37" s="154">
        <v>0.20999999999999999</v>
      </c>
      <c r="J37" s="134"/>
      <c r="K37" s="148">
        <f>0</f>
        <v>0</v>
      </c>
      <c r="L37" s="39"/>
      <c r="M37" s="135"/>
      <c r="S37" s="39"/>
      <c r="T37" s="39"/>
      <c r="U37" s="39"/>
      <c r="V37" s="39"/>
      <c r="W37" s="39"/>
      <c r="X37" s="39"/>
      <c r="Y37" s="39"/>
      <c r="Z37" s="39"/>
      <c r="AA37" s="39"/>
      <c r="AB37" s="39"/>
      <c r="AC37" s="39"/>
      <c r="AD37" s="39"/>
      <c r="AE37" s="39"/>
    </row>
    <row r="38" hidden="1" s="2" customFormat="1" ht="14.4" customHeight="1">
      <c r="A38" s="39"/>
      <c r="B38" s="45"/>
      <c r="C38" s="39"/>
      <c r="D38" s="39"/>
      <c r="E38" s="132" t="s">
        <v>48</v>
      </c>
      <c r="F38" s="148">
        <f>ROUND((SUM(BH90:BH200)),  2)</f>
        <v>0</v>
      </c>
      <c r="G38" s="39"/>
      <c r="H38" s="39"/>
      <c r="I38" s="154">
        <v>0.14999999999999999</v>
      </c>
      <c r="J38" s="134"/>
      <c r="K38" s="148">
        <f>0</f>
        <v>0</v>
      </c>
      <c r="L38" s="39"/>
      <c r="M38" s="135"/>
      <c r="S38" s="39"/>
      <c r="T38" s="39"/>
      <c r="U38" s="39"/>
      <c r="V38" s="39"/>
      <c r="W38" s="39"/>
      <c r="X38" s="39"/>
      <c r="Y38" s="39"/>
      <c r="Z38" s="39"/>
      <c r="AA38" s="39"/>
      <c r="AB38" s="39"/>
      <c r="AC38" s="39"/>
      <c r="AD38" s="39"/>
      <c r="AE38" s="39"/>
    </row>
    <row r="39" hidden="1" s="2" customFormat="1" ht="14.4" customHeight="1">
      <c r="A39" s="39"/>
      <c r="B39" s="45"/>
      <c r="C39" s="39"/>
      <c r="D39" s="39"/>
      <c r="E39" s="132" t="s">
        <v>49</v>
      </c>
      <c r="F39" s="148">
        <f>ROUND((SUM(BI90:BI200)),  2)</f>
        <v>0</v>
      </c>
      <c r="G39" s="39"/>
      <c r="H39" s="39"/>
      <c r="I39" s="154">
        <v>0</v>
      </c>
      <c r="J39" s="134"/>
      <c r="K39" s="148">
        <f>0</f>
        <v>0</v>
      </c>
      <c r="L39" s="39"/>
      <c r="M39" s="13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34"/>
      <c r="J40" s="134"/>
      <c r="K40" s="39"/>
      <c r="L40" s="39"/>
      <c r="M40" s="135"/>
      <c r="S40" s="39"/>
      <c r="T40" s="39"/>
      <c r="U40" s="39"/>
      <c r="V40" s="39"/>
      <c r="W40" s="39"/>
      <c r="X40" s="39"/>
      <c r="Y40" s="39"/>
      <c r="Z40" s="39"/>
      <c r="AA40" s="39"/>
      <c r="AB40" s="39"/>
      <c r="AC40" s="39"/>
      <c r="AD40" s="39"/>
      <c r="AE40" s="39"/>
    </row>
    <row r="41" s="2" customFormat="1" ht="25.44" customHeight="1">
      <c r="A41" s="39"/>
      <c r="B41" s="45"/>
      <c r="C41" s="155"/>
      <c r="D41" s="156" t="s">
        <v>50</v>
      </c>
      <c r="E41" s="157"/>
      <c r="F41" s="157"/>
      <c r="G41" s="158" t="s">
        <v>51</v>
      </c>
      <c r="H41" s="159" t="s">
        <v>52</v>
      </c>
      <c r="I41" s="160"/>
      <c r="J41" s="160"/>
      <c r="K41" s="161">
        <f>SUM(K32:K39)</f>
        <v>0</v>
      </c>
      <c r="L41" s="162"/>
      <c r="M41" s="135"/>
      <c r="S41" s="39"/>
      <c r="T41" s="39"/>
      <c r="U41" s="39"/>
      <c r="V41" s="39"/>
      <c r="W41" s="39"/>
      <c r="X41" s="39"/>
      <c r="Y41" s="39"/>
      <c r="Z41" s="39"/>
      <c r="AA41" s="39"/>
      <c r="AB41" s="39"/>
      <c r="AC41" s="39"/>
      <c r="AD41" s="39"/>
      <c r="AE41" s="39"/>
    </row>
    <row r="42" s="2" customFormat="1" ht="14.4" customHeight="1">
      <c r="A42" s="39"/>
      <c r="B42" s="163"/>
      <c r="C42" s="164"/>
      <c r="D42" s="164"/>
      <c r="E42" s="164"/>
      <c r="F42" s="164"/>
      <c r="G42" s="164"/>
      <c r="H42" s="164"/>
      <c r="I42" s="165"/>
      <c r="J42" s="165"/>
      <c r="K42" s="164"/>
      <c r="L42" s="164"/>
      <c r="M42" s="135"/>
      <c r="S42" s="39"/>
      <c r="T42" s="39"/>
      <c r="U42" s="39"/>
      <c r="V42" s="39"/>
      <c r="W42" s="39"/>
      <c r="X42" s="39"/>
      <c r="Y42" s="39"/>
      <c r="Z42" s="39"/>
      <c r="AA42" s="39"/>
      <c r="AB42" s="39"/>
      <c r="AC42" s="39"/>
      <c r="AD42" s="39"/>
      <c r="AE42" s="39"/>
    </row>
    <row r="46" s="2" customFormat="1" ht="6.96" customHeight="1">
      <c r="A46" s="39"/>
      <c r="B46" s="166"/>
      <c r="C46" s="167"/>
      <c r="D46" s="167"/>
      <c r="E46" s="167"/>
      <c r="F46" s="167"/>
      <c r="G46" s="167"/>
      <c r="H46" s="167"/>
      <c r="I46" s="168"/>
      <c r="J46" s="168"/>
      <c r="K46" s="167"/>
      <c r="L46" s="167"/>
      <c r="M46" s="135"/>
      <c r="S46" s="39"/>
      <c r="T46" s="39"/>
      <c r="U46" s="39"/>
      <c r="V46" s="39"/>
      <c r="W46" s="39"/>
      <c r="X46" s="39"/>
      <c r="Y46" s="39"/>
      <c r="Z46" s="39"/>
      <c r="AA46" s="39"/>
      <c r="AB46" s="39"/>
      <c r="AC46" s="39"/>
      <c r="AD46" s="39"/>
      <c r="AE46" s="39"/>
    </row>
    <row r="47" s="2" customFormat="1" ht="24.96" customHeight="1">
      <c r="A47" s="39"/>
      <c r="B47" s="40"/>
      <c r="C47" s="24" t="s">
        <v>92</v>
      </c>
      <c r="D47" s="41"/>
      <c r="E47" s="41"/>
      <c r="F47" s="41"/>
      <c r="G47" s="41"/>
      <c r="H47" s="41"/>
      <c r="I47" s="134"/>
      <c r="J47" s="134"/>
      <c r="K47" s="41"/>
      <c r="L47" s="41"/>
      <c r="M47" s="13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34"/>
      <c r="J48" s="134"/>
      <c r="K48" s="41"/>
      <c r="L48" s="41"/>
      <c r="M48" s="135"/>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134"/>
      <c r="J49" s="134"/>
      <c r="K49" s="41"/>
      <c r="L49" s="41"/>
      <c r="M49" s="135"/>
      <c r="S49" s="39"/>
      <c r="T49" s="39"/>
      <c r="U49" s="39"/>
      <c r="V49" s="39"/>
      <c r="W49" s="39"/>
      <c r="X49" s="39"/>
      <c r="Y49" s="39"/>
      <c r="Z49" s="39"/>
      <c r="AA49" s="39"/>
      <c r="AB49" s="39"/>
      <c r="AC49" s="39"/>
      <c r="AD49" s="39"/>
      <c r="AE49" s="39"/>
    </row>
    <row r="50" s="2" customFormat="1" ht="16.5" customHeight="1">
      <c r="A50" s="39"/>
      <c r="B50" s="40"/>
      <c r="C50" s="41"/>
      <c r="D50" s="41"/>
      <c r="E50" s="169" t="str">
        <f>E7</f>
        <v>Oprava havarijního stavu plotu - ZŠ Karpentná</v>
      </c>
      <c r="F50" s="33"/>
      <c r="G50" s="33"/>
      <c r="H50" s="33"/>
      <c r="I50" s="134"/>
      <c r="J50" s="134"/>
      <c r="K50" s="41"/>
      <c r="L50" s="41"/>
      <c r="M50" s="135"/>
      <c r="S50" s="39"/>
      <c r="T50" s="39"/>
      <c r="U50" s="39"/>
      <c r="V50" s="39"/>
      <c r="W50" s="39"/>
      <c r="X50" s="39"/>
      <c r="Y50" s="39"/>
      <c r="Z50" s="39"/>
      <c r="AA50" s="39"/>
      <c r="AB50" s="39"/>
      <c r="AC50" s="39"/>
      <c r="AD50" s="39"/>
      <c r="AE50" s="39"/>
    </row>
    <row r="51" s="2" customFormat="1" ht="12" customHeight="1">
      <c r="A51" s="39"/>
      <c r="B51" s="40"/>
      <c r="C51" s="33" t="s">
        <v>88</v>
      </c>
      <c r="D51" s="41"/>
      <c r="E51" s="41"/>
      <c r="F51" s="41"/>
      <c r="G51" s="41"/>
      <c r="H51" s="41"/>
      <c r="I51" s="134"/>
      <c r="J51" s="134"/>
      <c r="K51" s="41"/>
      <c r="L51" s="41"/>
      <c r="M51" s="135"/>
      <c r="S51" s="39"/>
      <c r="T51" s="39"/>
      <c r="U51" s="39"/>
      <c r="V51" s="39"/>
      <c r="W51" s="39"/>
      <c r="X51" s="39"/>
      <c r="Y51" s="39"/>
      <c r="Z51" s="39"/>
      <c r="AA51" s="39"/>
      <c r="AB51" s="39"/>
      <c r="AC51" s="39"/>
      <c r="AD51" s="39"/>
      <c r="AE51" s="39"/>
    </row>
    <row r="52" s="2" customFormat="1" ht="16.5" customHeight="1">
      <c r="A52" s="39"/>
      <c r="B52" s="40"/>
      <c r="C52" s="41"/>
      <c r="D52" s="41"/>
      <c r="E52" s="70" t="str">
        <f>E9</f>
        <v>130 - Oprava havarijního stavu plotu</v>
      </c>
      <c r="F52" s="41"/>
      <c r="G52" s="41"/>
      <c r="H52" s="41"/>
      <c r="I52" s="134"/>
      <c r="J52" s="134"/>
      <c r="K52" s="41"/>
      <c r="L52" s="41"/>
      <c r="M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4"/>
      <c r="J53" s="134"/>
      <c r="K53" s="41"/>
      <c r="L53" s="41"/>
      <c r="M53" s="135"/>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Třinec-Karpentná</v>
      </c>
      <c r="G54" s="41"/>
      <c r="H54" s="41"/>
      <c r="I54" s="138" t="s">
        <v>24</v>
      </c>
      <c r="J54" s="140" t="str">
        <f>IF(J12="","",J12)</f>
        <v>13. 3. 2020</v>
      </c>
      <c r="K54" s="41"/>
      <c r="L54" s="41"/>
      <c r="M54" s="13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34"/>
      <c r="J55" s="134"/>
      <c r="K55" s="41"/>
      <c r="L55" s="41"/>
      <c r="M55" s="135"/>
      <c r="S55" s="39"/>
      <c r="T55" s="39"/>
      <c r="U55" s="39"/>
      <c r="V55" s="39"/>
      <c r="W55" s="39"/>
      <c r="X55" s="39"/>
      <c r="Y55" s="39"/>
      <c r="Z55" s="39"/>
      <c r="AA55" s="39"/>
      <c r="AB55" s="39"/>
      <c r="AC55" s="39"/>
      <c r="AD55" s="39"/>
      <c r="AE55" s="39"/>
    </row>
    <row r="56" s="2" customFormat="1" ht="27.9" customHeight="1">
      <c r="A56" s="39"/>
      <c r="B56" s="40"/>
      <c r="C56" s="33" t="s">
        <v>26</v>
      </c>
      <c r="D56" s="41"/>
      <c r="E56" s="41"/>
      <c r="F56" s="28" t="str">
        <f>E15</f>
        <v>ZŠ a MŠ Oldřichovice 275, Třinec, p.o.</v>
      </c>
      <c r="G56" s="41"/>
      <c r="H56" s="41"/>
      <c r="I56" s="138" t="s">
        <v>32</v>
      </c>
      <c r="J56" s="170" t="str">
        <f>E21</f>
        <v>Ing.arch. Alena Vojtechovská</v>
      </c>
      <c r="K56" s="41"/>
      <c r="L56" s="41"/>
      <c r="M56" s="135"/>
      <c r="S56" s="39"/>
      <c r="T56" s="39"/>
      <c r="U56" s="39"/>
      <c r="V56" s="39"/>
      <c r="W56" s="39"/>
      <c r="X56" s="39"/>
      <c r="Y56" s="39"/>
      <c r="Z56" s="39"/>
      <c r="AA56" s="39"/>
      <c r="AB56" s="39"/>
      <c r="AC56" s="39"/>
      <c r="AD56" s="39"/>
      <c r="AE56" s="39"/>
    </row>
    <row r="57" s="2" customFormat="1" ht="27.9" customHeight="1">
      <c r="A57" s="39"/>
      <c r="B57" s="40"/>
      <c r="C57" s="33" t="s">
        <v>30</v>
      </c>
      <c r="D57" s="41"/>
      <c r="E57" s="41"/>
      <c r="F57" s="28" t="str">
        <f>IF(E18="","",E18)</f>
        <v>Vyplň údaj</v>
      </c>
      <c r="G57" s="41"/>
      <c r="H57" s="41"/>
      <c r="I57" s="138" t="s">
        <v>34</v>
      </c>
      <c r="J57" s="170" t="str">
        <f>E24</f>
        <v>TimedArch DESIGN s.r.o.</v>
      </c>
      <c r="K57" s="41"/>
      <c r="L57" s="41"/>
      <c r="M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4"/>
      <c r="J58" s="134"/>
      <c r="K58" s="41"/>
      <c r="L58" s="41"/>
      <c r="M58" s="135"/>
      <c r="S58" s="39"/>
      <c r="T58" s="39"/>
      <c r="U58" s="39"/>
      <c r="V58" s="39"/>
      <c r="W58" s="39"/>
      <c r="X58" s="39"/>
      <c r="Y58" s="39"/>
      <c r="Z58" s="39"/>
      <c r="AA58" s="39"/>
      <c r="AB58" s="39"/>
      <c r="AC58" s="39"/>
      <c r="AD58" s="39"/>
      <c r="AE58" s="39"/>
    </row>
    <row r="59" s="2" customFormat="1" ht="29.28" customHeight="1">
      <c r="A59" s="39"/>
      <c r="B59" s="40"/>
      <c r="C59" s="171" t="s">
        <v>93</v>
      </c>
      <c r="D59" s="172"/>
      <c r="E59" s="172"/>
      <c r="F59" s="172"/>
      <c r="G59" s="172"/>
      <c r="H59" s="172"/>
      <c r="I59" s="173" t="s">
        <v>94</v>
      </c>
      <c r="J59" s="173" t="s">
        <v>95</v>
      </c>
      <c r="K59" s="174" t="s">
        <v>96</v>
      </c>
      <c r="L59" s="172"/>
      <c r="M59" s="13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34"/>
      <c r="J60" s="134"/>
      <c r="K60" s="41"/>
      <c r="L60" s="41"/>
      <c r="M60" s="135"/>
      <c r="S60" s="39"/>
      <c r="T60" s="39"/>
      <c r="U60" s="39"/>
      <c r="V60" s="39"/>
      <c r="W60" s="39"/>
      <c r="X60" s="39"/>
      <c r="Y60" s="39"/>
      <c r="Z60" s="39"/>
      <c r="AA60" s="39"/>
      <c r="AB60" s="39"/>
      <c r="AC60" s="39"/>
      <c r="AD60" s="39"/>
      <c r="AE60" s="39"/>
    </row>
    <row r="61" s="2" customFormat="1" ht="22.8" customHeight="1">
      <c r="A61" s="39"/>
      <c r="B61" s="40"/>
      <c r="C61" s="175" t="s">
        <v>74</v>
      </c>
      <c r="D61" s="41"/>
      <c r="E61" s="41"/>
      <c r="F61" s="41"/>
      <c r="G61" s="41"/>
      <c r="H61" s="41"/>
      <c r="I61" s="176">
        <f>Q90</f>
        <v>0</v>
      </c>
      <c r="J61" s="176">
        <f>R90</f>
        <v>0</v>
      </c>
      <c r="K61" s="103">
        <f>K90</f>
        <v>0</v>
      </c>
      <c r="L61" s="41"/>
      <c r="M61" s="135"/>
      <c r="S61" s="39"/>
      <c r="T61" s="39"/>
      <c r="U61" s="39"/>
      <c r="V61" s="39"/>
      <c r="W61" s="39"/>
      <c r="X61" s="39"/>
      <c r="Y61" s="39"/>
      <c r="Z61" s="39"/>
      <c r="AA61" s="39"/>
      <c r="AB61" s="39"/>
      <c r="AC61" s="39"/>
      <c r="AD61" s="39"/>
      <c r="AE61" s="39"/>
      <c r="AU61" s="18" t="s">
        <v>97</v>
      </c>
    </row>
    <row r="62" s="9" customFormat="1" ht="24.96" customHeight="1">
      <c r="A62" s="9"/>
      <c r="B62" s="177"/>
      <c r="C62" s="178"/>
      <c r="D62" s="179" t="s">
        <v>98</v>
      </c>
      <c r="E62" s="180"/>
      <c r="F62" s="180"/>
      <c r="G62" s="180"/>
      <c r="H62" s="180"/>
      <c r="I62" s="181">
        <f>Q91</f>
        <v>0</v>
      </c>
      <c r="J62" s="181">
        <f>R91</f>
        <v>0</v>
      </c>
      <c r="K62" s="182">
        <f>K91</f>
        <v>0</v>
      </c>
      <c r="L62" s="178"/>
      <c r="M62" s="183"/>
      <c r="S62" s="9"/>
      <c r="T62" s="9"/>
      <c r="U62" s="9"/>
      <c r="V62" s="9"/>
      <c r="W62" s="9"/>
      <c r="X62" s="9"/>
      <c r="Y62" s="9"/>
      <c r="Z62" s="9"/>
      <c r="AA62" s="9"/>
      <c r="AB62" s="9"/>
      <c r="AC62" s="9"/>
      <c r="AD62" s="9"/>
      <c r="AE62" s="9"/>
    </row>
    <row r="63" s="10" customFormat="1" ht="19.92" customHeight="1">
      <c r="A63" s="10"/>
      <c r="B63" s="184"/>
      <c r="C63" s="185"/>
      <c r="D63" s="186" t="s">
        <v>99</v>
      </c>
      <c r="E63" s="187"/>
      <c r="F63" s="187"/>
      <c r="G63" s="187"/>
      <c r="H63" s="187"/>
      <c r="I63" s="188">
        <f>Q92</f>
        <v>0</v>
      </c>
      <c r="J63" s="188">
        <f>R92</f>
        <v>0</v>
      </c>
      <c r="K63" s="189">
        <f>K92</f>
        <v>0</v>
      </c>
      <c r="L63" s="185"/>
      <c r="M63" s="190"/>
      <c r="S63" s="10"/>
      <c r="T63" s="10"/>
      <c r="U63" s="10"/>
      <c r="V63" s="10"/>
      <c r="W63" s="10"/>
      <c r="X63" s="10"/>
      <c r="Y63" s="10"/>
      <c r="Z63" s="10"/>
      <c r="AA63" s="10"/>
      <c r="AB63" s="10"/>
      <c r="AC63" s="10"/>
      <c r="AD63" s="10"/>
      <c r="AE63" s="10"/>
    </row>
    <row r="64" s="10" customFormat="1" ht="19.92" customHeight="1">
      <c r="A64" s="10"/>
      <c r="B64" s="184"/>
      <c r="C64" s="185"/>
      <c r="D64" s="186" t="s">
        <v>100</v>
      </c>
      <c r="E64" s="187"/>
      <c r="F64" s="187"/>
      <c r="G64" s="187"/>
      <c r="H64" s="187"/>
      <c r="I64" s="188">
        <f>Q127</f>
        <v>0</v>
      </c>
      <c r="J64" s="188">
        <f>R127</f>
        <v>0</v>
      </c>
      <c r="K64" s="189">
        <f>K127</f>
        <v>0</v>
      </c>
      <c r="L64" s="185"/>
      <c r="M64" s="190"/>
      <c r="S64" s="10"/>
      <c r="T64" s="10"/>
      <c r="U64" s="10"/>
      <c r="V64" s="10"/>
      <c r="W64" s="10"/>
      <c r="X64" s="10"/>
      <c r="Y64" s="10"/>
      <c r="Z64" s="10"/>
      <c r="AA64" s="10"/>
      <c r="AB64" s="10"/>
      <c r="AC64" s="10"/>
      <c r="AD64" s="10"/>
      <c r="AE64" s="10"/>
    </row>
    <row r="65" s="10" customFormat="1" ht="19.92" customHeight="1">
      <c r="A65" s="10"/>
      <c r="B65" s="184"/>
      <c r="C65" s="185"/>
      <c r="D65" s="186" t="s">
        <v>101</v>
      </c>
      <c r="E65" s="187"/>
      <c r="F65" s="187"/>
      <c r="G65" s="187"/>
      <c r="H65" s="187"/>
      <c r="I65" s="188">
        <f>Q137</f>
        <v>0</v>
      </c>
      <c r="J65" s="188">
        <f>R137</f>
        <v>0</v>
      </c>
      <c r="K65" s="189">
        <f>K137</f>
        <v>0</v>
      </c>
      <c r="L65" s="185"/>
      <c r="M65" s="190"/>
      <c r="S65" s="10"/>
      <c r="T65" s="10"/>
      <c r="U65" s="10"/>
      <c r="V65" s="10"/>
      <c r="W65" s="10"/>
      <c r="X65" s="10"/>
      <c r="Y65" s="10"/>
      <c r="Z65" s="10"/>
      <c r="AA65" s="10"/>
      <c r="AB65" s="10"/>
      <c r="AC65" s="10"/>
      <c r="AD65" s="10"/>
      <c r="AE65" s="10"/>
    </row>
    <row r="66" s="10" customFormat="1" ht="19.92" customHeight="1">
      <c r="A66" s="10"/>
      <c r="B66" s="184"/>
      <c r="C66" s="185"/>
      <c r="D66" s="186" t="s">
        <v>102</v>
      </c>
      <c r="E66" s="187"/>
      <c r="F66" s="187"/>
      <c r="G66" s="187"/>
      <c r="H66" s="187"/>
      <c r="I66" s="188">
        <f>Q170</f>
        <v>0</v>
      </c>
      <c r="J66" s="188">
        <f>R170</f>
        <v>0</v>
      </c>
      <c r="K66" s="189">
        <f>K170</f>
        <v>0</v>
      </c>
      <c r="L66" s="185"/>
      <c r="M66" s="190"/>
      <c r="S66" s="10"/>
      <c r="T66" s="10"/>
      <c r="U66" s="10"/>
      <c r="V66" s="10"/>
      <c r="W66" s="10"/>
      <c r="X66" s="10"/>
      <c r="Y66" s="10"/>
      <c r="Z66" s="10"/>
      <c r="AA66" s="10"/>
      <c r="AB66" s="10"/>
      <c r="AC66" s="10"/>
      <c r="AD66" s="10"/>
      <c r="AE66" s="10"/>
    </row>
    <row r="67" s="10" customFormat="1" ht="19.92" customHeight="1">
      <c r="A67" s="10"/>
      <c r="B67" s="184"/>
      <c r="C67" s="185"/>
      <c r="D67" s="186" t="s">
        <v>103</v>
      </c>
      <c r="E67" s="187"/>
      <c r="F67" s="187"/>
      <c r="G67" s="187"/>
      <c r="H67" s="187"/>
      <c r="I67" s="188">
        <f>Q183</f>
        <v>0</v>
      </c>
      <c r="J67" s="188">
        <f>R183</f>
        <v>0</v>
      </c>
      <c r="K67" s="189">
        <f>K183</f>
        <v>0</v>
      </c>
      <c r="L67" s="185"/>
      <c r="M67" s="190"/>
      <c r="S67" s="10"/>
      <c r="T67" s="10"/>
      <c r="U67" s="10"/>
      <c r="V67" s="10"/>
      <c r="W67" s="10"/>
      <c r="X67" s="10"/>
      <c r="Y67" s="10"/>
      <c r="Z67" s="10"/>
      <c r="AA67" s="10"/>
      <c r="AB67" s="10"/>
      <c r="AC67" s="10"/>
      <c r="AD67" s="10"/>
      <c r="AE67" s="10"/>
    </row>
    <row r="68" s="10" customFormat="1" ht="19.92" customHeight="1">
      <c r="A68" s="10"/>
      <c r="B68" s="184"/>
      <c r="C68" s="185"/>
      <c r="D68" s="186" t="s">
        <v>104</v>
      </c>
      <c r="E68" s="187"/>
      <c r="F68" s="187"/>
      <c r="G68" s="187"/>
      <c r="H68" s="187"/>
      <c r="I68" s="188">
        <f>Q194</f>
        <v>0</v>
      </c>
      <c r="J68" s="188">
        <f>R194</f>
        <v>0</v>
      </c>
      <c r="K68" s="189">
        <f>K194</f>
        <v>0</v>
      </c>
      <c r="L68" s="185"/>
      <c r="M68" s="190"/>
      <c r="S68" s="10"/>
      <c r="T68" s="10"/>
      <c r="U68" s="10"/>
      <c r="V68" s="10"/>
      <c r="W68" s="10"/>
      <c r="X68" s="10"/>
      <c r="Y68" s="10"/>
      <c r="Z68" s="10"/>
      <c r="AA68" s="10"/>
      <c r="AB68" s="10"/>
      <c r="AC68" s="10"/>
      <c r="AD68" s="10"/>
      <c r="AE68" s="10"/>
    </row>
    <row r="69" s="9" customFormat="1" ht="24.96" customHeight="1">
      <c r="A69" s="9"/>
      <c r="B69" s="177"/>
      <c r="C69" s="178"/>
      <c r="D69" s="179" t="s">
        <v>105</v>
      </c>
      <c r="E69" s="180"/>
      <c r="F69" s="180"/>
      <c r="G69" s="180"/>
      <c r="H69" s="180"/>
      <c r="I69" s="181">
        <f>Q196</f>
        <v>0</v>
      </c>
      <c r="J69" s="181">
        <f>R196</f>
        <v>0</v>
      </c>
      <c r="K69" s="182">
        <f>K196</f>
        <v>0</v>
      </c>
      <c r="L69" s="178"/>
      <c r="M69" s="183"/>
      <c r="S69" s="9"/>
      <c r="T69" s="9"/>
      <c r="U69" s="9"/>
      <c r="V69" s="9"/>
      <c r="W69" s="9"/>
      <c r="X69" s="9"/>
      <c r="Y69" s="9"/>
      <c r="Z69" s="9"/>
      <c r="AA69" s="9"/>
      <c r="AB69" s="9"/>
      <c r="AC69" s="9"/>
      <c r="AD69" s="9"/>
      <c r="AE69" s="9"/>
    </row>
    <row r="70" s="10" customFormat="1" ht="19.92" customHeight="1">
      <c r="A70" s="10"/>
      <c r="B70" s="184"/>
      <c r="C70" s="185"/>
      <c r="D70" s="186" t="s">
        <v>106</v>
      </c>
      <c r="E70" s="187"/>
      <c r="F70" s="187"/>
      <c r="G70" s="187"/>
      <c r="H70" s="187"/>
      <c r="I70" s="188">
        <f>Q197</f>
        <v>0</v>
      </c>
      <c r="J70" s="188">
        <f>R197</f>
        <v>0</v>
      </c>
      <c r="K70" s="189">
        <f>K197</f>
        <v>0</v>
      </c>
      <c r="L70" s="185"/>
      <c r="M70" s="190"/>
      <c r="S70" s="10"/>
      <c r="T70" s="10"/>
      <c r="U70" s="10"/>
      <c r="V70" s="10"/>
      <c r="W70" s="10"/>
      <c r="X70" s="10"/>
      <c r="Y70" s="10"/>
      <c r="Z70" s="10"/>
      <c r="AA70" s="10"/>
      <c r="AB70" s="10"/>
      <c r="AC70" s="10"/>
      <c r="AD70" s="10"/>
      <c r="AE70" s="10"/>
    </row>
    <row r="71" s="2" customFormat="1" ht="21.84" customHeight="1">
      <c r="A71" s="39"/>
      <c r="B71" s="40"/>
      <c r="C71" s="41"/>
      <c r="D71" s="41"/>
      <c r="E71" s="41"/>
      <c r="F71" s="41"/>
      <c r="G71" s="41"/>
      <c r="H71" s="41"/>
      <c r="I71" s="134"/>
      <c r="J71" s="134"/>
      <c r="K71" s="41"/>
      <c r="L71" s="41"/>
      <c r="M71" s="135"/>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165"/>
      <c r="J72" s="165"/>
      <c r="K72" s="61"/>
      <c r="L72" s="61"/>
      <c r="M72" s="135"/>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168"/>
      <c r="J76" s="168"/>
      <c r="K76" s="63"/>
      <c r="L76" s="63"/>
      <c r="M76" s="135"/>
      <c r="S76" s="39"/>
      <c r="T76" s="39"/>
      <c r="U76" s="39"/>
      <c r="V76" s="39"/>
      <c r="W76" s="39"/>
      <c r="X76" s="39"/>
      <c r="Y76" s="39"/>
      <c r="Z76" s="39"/>
      <c r="AA76" s="39"/>
      <c r="AB76" s="39"/>
      <c r="AC76" s="39"/>
      <c r="AD76" s="39"/>
      <c r="AE76" s="39"/>
    </row>
    <row r="77" s="2" customFormat="1" ht="24.96" customHeight="1">
      <c r="A77" s="39"/>
      <c r="B77" s="40"/>
      <c r="C77" s="24" t="s">
        <v>107</v>
      </c>
      <c r="D77" s="41"/>
      <c r="E77" s="41"/>
      <c r="F77" s="41"/>
      <c r="G77" s="41"/>
      <c r="H77" s="41"/>
      <c r="I77" s="134"/>
      <c r="J77" s="134"/>
      <c r="K77" s="41"/>
      <c r="L77" s="41"/>
      <c r="M77" s="13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4"/>
      <c r="J78" s="134"/>
      <c r="K78" s="41"/>
      <c r="L78" s="41"/>
      <c r="M78" s="135"/>
      <c r="S78" s="39"/>
      <c r="T78" s="39"/>
      <c r="U78" s="39"/>
      <c r="V78" s="39"/>
      <c r="W78" s="39"/>
      <c r="X78" s="39"/>
      <c r="Y78" s="39"/>
      <c r="Z78" s="39"/>
      <c r="AA78" s="39"/>
      <c r="AB78" s="39"/>
      <c r="AC78" s="39"/>
      <c r="AD78" s="39"/>
      <c r="AE78" s="39"/>
    </row>
    <row r="79" s="2" customFormat="1" ht="12" customHeight="1">
      <c r="A79" s="39"/>
      <c r="B79" s="40"/>
      <c r="C79" s="33" t="s">
        <v>17</v>
      </c>
      <c r="D79" s="41"/>
      <c r="E79" s="41"/>
      <c r="F79" s="41"/>
      <c r="G79" s="41"/>
      <c r="H79" s="41"/>
      <c r="I79" s="134"/>
      <c r="J79" s="134"/>
      <c r="K79" s="41"/>
      <c r="L79" s="41"/>
      <c r="M79" s="135"/>
      <c r="S79" s="39"/>
      <c r="T79" s="39"/>
      <c r="U79" s="39"/>
      <c r="V79" s="39"/>
      <c r="W79" s="39"/>
      <c r="X79" s="39"/>
      <c r="Y79" s="39"/>
      <c r="Z79" s="39"/>
      <c r="AA79" s="39"/>
      <c r="AB79" s="39"/>
      <c r="AC79" s="39"/>
      <c r="AD79" s="39"/>
      <c r="AE79" s="39"/>
    </row>
    <row r="80" s="2" customFormat="1" ht="16.5" customHeight="1">
      <c r="A80" s="39"/>
      <c r="B80" s="40"/>
      <c r="C80" s="41"/>
      <c r="D80" s="41"/>
      <c r="E80" s="169" t="str">
        <f>E7</f>
        <v>Oprava havarijního stavu plotu - ZŠ Karpentná</v>
      </c>
      <c r="F80" s="33"/>
      <c r="G80" s="33"/>
      <c r="H80" s="33"/>
      <c r="I80" s="134"/>
      <c r="J80" s="134"/>
      <c r="K80" s="41"/>
      <c r="L80" s="41"/>
      <c r="M80" s="135"/>
      <c r="S80" s="39"/>
      <c r="T80" s="39"/>
      <c r="U80" s="39"/>
      <c r="V80" s="39"/>
      <c r="W80" s="39"/>
      <c r="X80" s="39"/>
      <c r="Y80" s="39"/>
      <c r="Z80" s="39"/>
      <c r="AA80" s="39"/>
      <c r="AB80" s="39"/>
      <c r="AC80" s="39"/>
      <c r="AD80" s="39"/>
      <c r="AE80" s="39"/>
    </row>
    <row r="81" s="2" customFormat="1" ht="12" customHeight="1">
      <c r="A81" s="39"/>
      <c r="B81" s="40"/>
      <c r="C81" s="33" t="s">
        <v>88</v>
      </c>
      <c r="D81" s="41"/>
      <c r="E81" s="41"/>
      <c r="F81" s="41"/>
      <c r="G81" s="41"/>
      <c r="H81" s="41"/>
      <c r="I81" s="134"/>
      <c r="J81" s="134"/>
      <c r="K81" s="41"/>
      <c r="L81" s="41"/>
      <c r="M81" s="135"/>
      <c r="S81" s="39"/>
      <c r="T81" s="39"/>
      <c r="U81" s="39"/>
      <c r="V81" s="39"/>
      <c r="W81" s="39"/>
      <c r="X81" s="39"/>
      <c r="Y81" s="39"/>
      <c r="Z81" s="39"/>
      <c r="AA81" s="39"/>
      <c r="AB81" s="39"/>
      <c r="AC81" s="39"/>
      <c r="AD81" s="39"/>
      <c r="AE81" s="39"/>
    </row>
    <row r="82" s="2" customFormat="1" ht="16.5" customHeight="1">
      <c r="A82" s="39"/>
      <c r="B82" s="40"/>
      <c r="C82" s="41"/>
      <c r="D82" s="41"/>
      <c r="E82" s="70" t="str">
        <f>E9</f>
        <v>130 - Oprava havarijního stavu plotu</v>
      </c>
      <c r="F82" s="41"/>
      <c r="G82" s="41"/>
      <c r="H82" s="41"/>
      <c r="I82" s="134"/>
      <c r="J82" s="134"/>
      <c r="K82" s="41"/>
      <c r="L82" s="41"/>
      <c r="M82" s="13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34"/>
      <c r="J83" s="134"/>
      <c r="K83" s="41"/>
      <c r="L83" s="41"/>
      <c r="M83" s="135"/>
      <c r="S83" s="39"/>
      <c r="T83" s="39"/>
      <c r="U83" s="39"/>
      <c r="V83" s="39"/>
      <c r="W83" s="39"/>
      <c r="X83" s="39"/>
      <c r="Y83" s="39"/>
      <c r="Z83" s="39"/>
      <c r="AA83" s="39"/>
      <c r="AB83" s="39"/>
      <c r="AC83" s="39"/>
      <c r="AD83" s="39"/>
      <c r="AE83" s="39"/>
    </row>
    <row r="84" s="2" customFormat="1" ht="12" customHeight="1">
      <c r="A84" s="39"/>
      <c r="B84" s="40"/>
      <c r="C84" s="33" t="s">
        <v>22</v>
      </c>
      <c r="D84" s="41"/>
      <c r="E84" s="41"/>
      <c r="F84" s="28" t="str">
        <f>F12</f>
        <v>Třinec-Karpentná</v>
      </c>
      <c r="G84" s="41"/>
      <c r="H84" s="41"/>
      <c r="I84" s="138" t="s">
        <v>24</v>
      </c>
      <c r="J84" s="140" t="str">
        <f>IF(J12="","",J12)</f>
        <v>13. 3. 2020</v>
      </c>
      <c r="K84" s="41"/>
      <c r="L84" s="41"/>
      <c r="M84" s="13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134"/>
      <c r="J85" s="134"/>
      <c r="K85" s="41"/>
      <c r="L85" s="41"/>
      <c r="M85" s="135"/>
      <c r="S85" s="39"/>
      <c r="T85" s="39"/>
      <c r="U85" s="39"/>
      <c r="V85" s="39"/>
      <c r="W85" s="39"/>
      <c r="X85" s="39"/>
      <c r="Y85" s="39"/>
      <c r="Z85" s="39"/>
      <c r="AA85" s="39"/>
      <c r="AB85" s="39"/>
      <c r="AC85" s="39"/>
      <c r="AD85" s="39"/>
      <c r="AE85" s="39"/>
    </row>
    <row r="86" s="2" customFormat="1" ht="27.9" customHeight="1">
      <c r="A86" s="39"/>
      <c r="B86" s="40"/>
      <c r="C86" s="33" t="s">
        <v>26</v>
      </c>
      <c r="D86" s="41"/>
      <c r="E86" s="41"/>
      <c r="F86" s="28" t="str">
        <f>E15</f>
        <v>ZŠ a MŠ Oldřichovice 275, Třinec, p.o.</v>
      </c>
      <c r="G86" s="41"/>
      <c r="H86" s="41"/>
      <c r="I86" s="138" t="s">
        <v>32</v>
      </c>
      <c r="J86" s="170" t="str">
        <f>E21</f>
        <v>Ing.arch. Alena Vojtechovská</v>
      </c>
      <c r="K86" s="41"/>
      <c r="L86" s="41"/>
      <c r="M86" s="135"/>
      <c r="S86" s="39"/>
      <c r="T86" s="39"/>
      <c r="U86" s="39"/>
      <c r="V86" s="39"/>
      <c r="W86" s="39"/>
      <c r="X86" s="39"/>
      <c r="Y86" s="39"/>
      <c r="Z86" s="39"/>
      <c r="AA86" s="39"/>
      <c r="AB86" s="39"/>
      <c r="AC86" s="39"/>
      <c r="AD86" s="39"/>
      <c r="AE86" s="39"/>
    </row>
    <row r="87" s="2" customFormat="1" ht="27.9" customHeight="1">
      <c r="A87" s="39"/>
      <c r="B87" s="40"/>
      <c r="C87" s="33" t="s">
        <v>30</v>
      </c>
      <c r="D87" s="41"/>
      <c r="E87" s="41"/>
      <c r="F87" s="28" t="str">
        <f>IF(E18="","",E18)</f>
        <v>Vyplň údaj</v>
      </c>
      <c r="G87" s="41"/>
      <c r="H87" s="41"/>
      <c r="I87" s="138" t="s">
        <v>34</v>
      </c>
      <c r="J87" s="170" t="str">
        <f>E24</f>
        <v>TimedArch DESIGN s.r.o.</v>
      </c>
      <c r="K87" s="41"/>
      <c r="L87" s="41"/>
      <c r="M87" s="135"/>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134"/>
      <c r="J88" s="134"/>
      <c r="K88" s="41"/>
      <c r="L88" s="41"/>
      <c r="M88" s="135"/>
      <c r="S88" s="39"/>
      <c r="T88" s="39"/>
      <c r="U88" s="39"/>
      <c r="V88" s="39"/>
      <c r="W88" s="39"/>
      <c r="X88" s="39"/>
      <c r="Y88" s="39"/>
      <c r="Z88" s="39"/>
      <c r="AA88" s="39"/>
      <c r="AB88" s="39"/>
      <c r="AC88" s="39"/>
      <c r="AD88" s="39"/>
      <c r="AE88" s="39"/>
    </row>
    <row r="89" s="11" customFormat="1" ht="29.28" customHeight="1">
      <c r="A89" s="191"/>
      <c r="B89" s="192"/>
      <c r="C89" s="193" t="s">
        <v>108</v>
      </c>
      <c r="D89" s="194" t="s">
        <v>59</v>
      </c>
      <c r="E89" s="194" t="s">
        <v>55</v>
      </c>
      <c r="F89" s="194" t="s">
        <v>56</v>
      </c>
      <c r="G89" s="194" t="s">
        <v>109</v>
      </c>
      <c r="H89" s="194" t="s">
        <v>110</v>
      </c>
      <c r="I89" s="195" t="s">
        <v>111</v>
      </c>
      <c r="J89" s="195" t="s">
        <v>112</v>
      </c>
      <c r="K89" s="194" t="s">
        <v>96</v>
      </c>
      <c r="L89" s="196" t="s">
        <v>113</v>
      </c>
      <c r="M89" s="197"/>
      <c r="N89" s="93" t="s">
        <v>20</v>
      </c>
      <c r="O89" s="94" t="s">
        <v>44</v>
      </c>
      <c r="P89" s="94" t="s">
        <v>114</v>
      </c>
      <c r="Q89" s="94" t="s">
        <v>115</v>
      </c>
      <c r="R89" s="94" t="s">
        <v>116</v>
      </c>
      <c r="S89" s="94" t="s">
        <v>117</v>
      </c>
      <c r="T89" s="94" t="s">
        <v>118</v>
      </c>
      <c r="U89" s="94" t="s">
        <v>119</v>
      </c>
      <c r="V89" s="94" t="s">
        <v>120</v>
      </c>
      <c r="W89" s="94" t="s">
        <v>121</v>
      </c>
      <c r="X89" s="95" t="s">
        <v>122</v>
      </c>
      <c r="Y89" s="191"/>
      <c r="Z89" s="191"/>
      <c r="AA89" s="191"/>
      <c r="AB89" s="191"/>
      <c r="AC89" s="191"/>
      <c r="AD89" s="191"/>
      <c r="AE89" s="191"/>
    </row>
    <row r="90" s="2" customFormat="1" ht="22.8" customHeight="1">
      <c r="A90" s="39"/>
      <c r="B90" s="40"/>
      <c r="C90" s="100" t="s">
        <v>123</v>
      </c>
      <c r="D90" s="41"/>
      <c r="E90" s="41"/>
      <c r="F90" s="41"/>
      <c r="G90" s="41"/>
      <c r="H90" s="41"/>
      <c r="I90" s="134"/>
      <c r="J90" s="134"/>
      <c r="K90" s="198">
        <f>BK90</f>
        <v>0</v>
      </c>
      <c r="L90" s="41"/>
      <c r="M90" s="45"/>
      <c r="N90" s="96"/>
      <c r="O90" s="199"/>
      <c r="P90" s="97"/>
      <c r="Q90" s="200">
        <f>Q91+Q196</f>
        <v>0</v>
      </c>
      <c r="R90" s="200">
        <f>R91+R196</f>
        <v>0</v>
      </c>
      <c r="S90" s="97"/>
      <c r="T90" s="201">
        <f>T91+T196</f>
        <v>0</v>
      </c>
      <c r="U90" s="97"/>
      <c r="V90" s="201">
        <f>V91+V196</f>
        <v>9.6447933900000002</v>
      </c>
      <c r="W90" s="97"/>
      <c r="X90" s="202">
        <f>X91+X196</f>
        <v>2.1660899999999996</v>
      </c>
      <c r="Y90" s="39"/>
      <c r="Z90" s="39"/>
      <c r="AA90" s="39"/>
      <c r="AB90" s="39"/>
      <c r="AC90" s="39"/>
      <c r="AD90" s="39"/>
      <c r="AE90" s="39"/>
      <c r="AT90" s="18" t="s">
        <v>75</v>
      </c>
      <c r="AU90" s="18" t="s">
        <v>97</v>
      </c>
      <c r="BK90" s="203">
        <f>BK91+BK196</f>
        <v>0</v>
      </c>
    </row>
    <row r="91" s="12" customFormat="1" ht="25.92" customHeight="1">
      <c r="A91" s="12"/>
      <c r="B91" s="204"/>
      <c r="C91" s="205"/>
      <c r="D91" s="206" t="s">
        <v>75</v>
      </c>
      <c r="E91" s="207" t="s">
        <v>124</v>
      </c>
      <c r="F91" s="207" t="s">
        <v>125</v>
      </c>
      <c r="G91" s="205"/>
      <c r="H91" s="205"/>
      <c r="I91" s="208"/>
      <c r="J91" s="208"/>
      <c r="K91" s="209">
        <f>BK91</f>
        <v>0</v>
      </c>
      <c r="L91" s="205"/>
      <c r="M91" s="210"/>
      <c r="N91" s="211"/>
      <c r="O91" s="212"/>
      <c r="P91" s="212"/>
      <c r="Q91" s="213">
        <f>Q92+Q127+Q137+Q170+Q183+Q194</f>
        <v>0</v>
      </c>
      <c r="R91" s="213">
        <f>R92+R127+R137+R170+R183+R194</f>
        <v>0</v>
      </c>
      <c r="S91" s="212"/>
      <c r="T91" s="214">
        <f>T92+T127+T137+T170+T183+T194</f>
        <v>0</v>
      </c>
      <c r="U91" s="212"/>
      <c r="V91" s="214">
        <f>V92+V127+V137+V170+V183+V194</f>
        <v>9.6447933900000002</v>
      </c>
      <c r="W91" s="212"/>
      <c r="X91" s="215">
        <f>X92+X127+X137+X170+X183+X194</f>
        <v>2.1660899999999996</v>
      </c>
      <c r="Y91" s="12"/>
      <c r="Z91" s="12"/>
      <c r="AA91" s="12"/>
      <c r="AB91" s="12"/>
      <c r="AC91" s="12"/>
      <c r="AD91" s="12"/>
      <c r="AE91" s="12"/>
      <c r="AR91" s="216" t="s">
        <v>84</v>
      </c>
      <c r="AT91" s="217" t="s">
        <v>75</v>
      </c>
      <c r="AU91" s="217" t="s">
        <v>76</v>
      </c>
      <c r="AY91" s="216" t="s">
        <v>126</v>
      </c>
      <c r="BK91" s="218">
        <f>BK92+BK127+BK137+BK170+BK183+BK194</f>
        <v>0</v>
      </c>
    </row>
    <row r="92" s="12" customFormat="1" ht="22.8" customHeight="1">
      <c r="A92" s="12"/>
      <c r="B92" s="204"/>
      <c r="C92" s="205"/>
      <c r="D92" s="206" t="s">
        <v>75</v>
      </c>
      <c r="E92" s="219" t="s">
        <v>84</v>
      </c>
      <c r="F92" s="219" t="s">
        <v>127</v>
      </c>
      <c r="G92" s="205"/>
      <c r="H92" s="205"/>
      <c r="I92" s="208"/>
      <c r="J92" s="208"/>
      <c r="K92" s="220">
        <f>BK92</f>
        <v>0</v>
      </c>
      <c r="L92" s="205"/>
      <c r="M92" s="210"/>
      <c r="N92" s="211"/>
      <c r="O92" s="212"/>
      <c r="P92" s="212"/>
      <c r="Q92" s="213">
        <f>SUM(Q93:Q126)</f>
        <v>0</v>
      </c>
      <c r="R92" s="213">
        <f>SUM(R93:R126)</f>
        <v>0</v>
      </c>
      <c r="S92" s="212"/>
      <c r="T92" s="214">
        <f>SUM(T93:T126)</f>
        <v>0</v>
      </c>
      <c r="U92" s="212"/>
      <c r="V92" s="214">
        <f>SUM(V93:V126)</f>
        <v>0</v>
      </c>
      <c r="W92" s="212"/>
      <c r="X92" s="215">
        <f>SUM(X93:X126)</f>
        <v>0</v>
      </c>
      <c r="Y92" s="12"/>
      <c r="Z92" s="12"/>
      <c r="AA92" s="12"/>
      <c r="AB92" s="12"/>
      <c r="AC92" s="12"/>
      <c r="AD92" s="12"/>
      <c r="AE92" s="12"/>
      <c r="AR92" s="216" t="s">
        <v>84</v>
      </c>
      <c r="AT92" s="217" t="s">
        <v>75</v>
      </c>
      <c r="AU92" s="217" t="s">
        <v>84</v>
      </c>
      <c r="AY92" s="216" t="s">
        <v>126</v>
      </c>
      <c r="BK92" s="218">
        <f>SUM(BK93:BK126)</f>
        <v>0</v>
      </c>
    </row>
    <row r="93" s="2" customFormat="1" ht="24" customHeight="1">
      <c r="A93" s="39"/>
      <c r="B93" s="40"/>
      <c r="C93" s="221" t="s">
        <v>84</v>
      </c>
      <c r="D93" s="221" t="s">
        <v>128</v>
      </c>
      <c r="E93" s="222" t="s">
        <v>129</v>
      </c>
      <c r="F93" s="223" t="s">
        <v>130</v>
      </c>
      <c r="G93" s="224" t="s">
        <v>131</v>
      </c>
      <c r="H93" s="225">
        <v>2.7999999999999998</v>
      </c>
      <c r="I93" s="226"/>
      <c r="J93" s="226"/>
      <c r="K93" s="227">
        <f>ROUND(P93*H93,2)</f>
        <v>0</v>
      </c>
      <c r="L93" s="223" t="s">
        <v>132</v>
      </c>
      <c r="M93" s="45"/>
      <c r="N93" s="228" t="s">
        <v>20</v>
      </c>
      <c r="O93" s="229" t="s">
        <v>45</v>
      </c>
      <c r="P93" s="230">
        <f>I93+J93</f>
        <v>0</v>
      </c>
      <c r="Q93" s="230">
        <f>ROUND(I93*H93,2)</f>
        <v>0</v>
      </c>
      <c r="R93" s="230">
        <f>ROUND(J93*H93,2)</f>
        <v>0</v>
      </c>
      <c r="S93" s="85"/>
      <c r="T93" s="231">
        <f>S93*H93</f>
        <v>0</v>
      </c>
      <c r="U93" s="231">
        <v>0</v>
      </c>
      <c r="V93" s="231">
        <f>U93*H93</f>
        <v>0</v>
      </c>
      <c r="W93" s="231">
        <v>0</v>
      </c>
      <c r="X93" s="232">
        <f>W93*H93</f>
        <v>0</v>
      </c>
      <c r="Y93" s="39"/>
      <c r="Z93" s="39"/>
      <c r="AA93" s="39"/>
      <c r="AB93" s="39"/>
      <c r="AC93" s="39"/>
      <c r="AD93" s="39"/>
      <c r="AE93" s="39"/>
      <c r="AR93" s="233" t="s">
        <v>133</v>
      </c>
      <c r="AT93" s="233" t="s">
        <v>128</v>
      </c>
      <c r="AU93" s="233" t="s">
        <v>86</v>
      </c>
      <c r="AY93" s="18" t="s">
        <v>126</v>
      </c>
      <c r="BE93" s="234">
        <f>IF(O93="základní",K93,0)</f>
        <v>0</v>
      </c>
      <c r="BF93" s="234">
        <f>IF(O93="snížená",K93,0)</f>
        <v>0</v>
      </c>
      <c r="BG93" s="234">
        <f>IF(O93="zákl. přenesená",K93,0)</f>
        <v>0</v>
      </c>
      <c r="BH93" s="234">
        <f>IF(O93="sníž. přenesená",K93,0)</f>
        <v>0</v>
      </c>
      <c r="BI93" s="234">
        <f>IF(O93="nulová",K93,0)</f>
        <v>0</v>
      </c>
      <c r="BJ93" s="18" t="s">
        <v>84</v>
      </c>
      <c r="BK93" s="234">
        <f>ROUND(P93*H93,2)</f>
        <v>0</v>
      </c>
      <c r="BL93" s="18" t="s">
        <v>133</v>
      </c>
      <c r="BM93" s="233" t="s">
        <v>134</v>
      </c>
    </row>
    <row r="94" s="2" customFormat="1">
      <c r="A94" s="39"/>
      <c r="B94" s="40"/>
      <c r="C94" s="41"/>
      <c r="D94" s="235" t="s">
        <v>135</v>
      </c>
      <c r="E94" s="41"/>
      <c r="F94" s="236" t="s">
        <v>136</v>
      </c>
      <c r="G94" s="41"/>
      <c r="H94" s="41"/>
      <c r="I94" s="134"/>
      <c r="J94" s="134"/>
      <c r="K94" s="41"/>
      <c r="L94" s="41"/>
      <c r="M94" s="45"/>
      <c r="N94" s="237"/>
      <c r="O94" s="238"/>
      <c r="P94" s="85"/>
      <c r="Q94" s="85"/>
      <c r="R94" s="85"/>
      <c r="S94" s="85"/>
      <c r="T94" s="85"/>
      <c r="U94" s="85"/>
      <c r="V94" s="85"/>
      <c r="W94" s="85"/>
      <c r="X94" s="86"/>
      <c r="Y94" s="39"/>
      <c r="Z94" s="39"/>
      <c r="AA94" s="39"/>
      <c r="AB94" s="39"/>
      <c r="AC94" s="39"/>
      <c r="AD94" s="39"/>
      <c r="AE94" s="39"/>
      <c r="AT94" s="18" t="s">
        <v>135</v>
      </c>
      <c r="AU94" s="18" t="s">
        <v>86</v>
      </c>
    </row>
    <row r="95" s="13" customFormat="1">
      <c r="A95" s="13"/>
      <c r="B95" s="239"/>
      <c r="C95" s="240"/>
      <c r="D95" s="235" t="s">
        <v>137</v>
      </c>
      <c r="E95" s="241" t="s">
        <v>20</v>
      </c>
      <c r="F95" s="242" t="s">
        <v>138</v>
      </c>
      <c r="G95" s="240"/>
      <c r="H95" s="241" t="s">
        <v>20</v>
      </c>
      <c r="I95" s="243"/>
      <c r="J95" s="243"/>
      <c r="K95" s="240"/>
      <c r="L95" s="240"/>
      <c r="M95" s="244"/>
      <c r="N95" s="245"/>
      <c r="O95" s="246"/>
      <c r="P95" s="246"/>
      <c r="Q95" s="246"/>
      <c r="R95" s="246"/>
      <c r="S95" s="246"/>
      <c r="T95" s="246"/>
      <c r="U95" s="246"/>
      <c r="V95" s="246"/>
      <c r="W95" s="246"/>
      <c r="X95" s="247"/>
      <c r="Y95" s="13"/>
      <c r="Z95" s="13"/>
      <c r="AA95" s="13"/>
      <c r="AB95" s="13"/>
      <c r="AC95" s="13"/>
      <c r="AD95" s="13"/>
      <c r="AE95" s="13"/>
      <c r="AT95" s="248" t="s">
        <v>137</v>
      </c>
      <c r="AU95" s="248" t="s">
        <v>86</v>
      </c>
      <c r="AV95" s="13" t="s">
        <v>84</v>
      </c>
      <c r="AW95" s="13" t="s">
        <v>5</v>
      </c>
      <c r="AX95" s="13" t="s">
        <v>76</v>
      </c>
      <c r="AY95" s="248" t="s">
        <v>126</v>
      </c>
    </row>
    <row r="96" s="14" customFormat="1">
      <c r="A96" s="14"/>
      <c r="B96" s="249"/>
      <c r="C96" s="250"/>
      <c r="D96" s="235" t="s">
        <v>137</v>
      </c>
      <c r="E96" s="251" t="s">
        <v>20</v>
      </c>
      <c r="F96" s="252" t="s">
        <v>139</v>
      </c>
      <c r="G96" s="250"/>
      <c r="H96" s="253">
        <v>2.7999999999999998</v>
      </c>
      <c r="I96" s="254"/>
      <c r="J96" s="254"/>
      <c r="K96" s="250"/>
      <c r="L96" s="250"/>
      <c r="M96" s="255"/>
      <c r="N96" s="256"/>
      <c r="O96" s="257"/>
      <c r="P96" s="257"/>
      <c r="Q96" s="257"/>
      <c r="R96" s="257"/>
      <c r="S96" s="257"/>
      <c r="T96" s="257"/>
      <c r="U96" s="257"/>
      <c r="V96" s="257"/>
      <c r="W96" s="257"/>
      <c r="X96" s="258"/>
      <c r="Y96" s="14"/>
      <c r="Z96" s="14"/>
      <c r="AA96" s="14"/>
      <c r="AB96" s="14"/>
      <c r="AC96" s="14"/>
      <c r="AD96" s="14"/>
      <c r="AE96" s="14"/>
      <c r="AT96" s="259" t="s">
        <v>137</v>
      </c>
      <c r="AU96" s="259" t="s">
        <v>86</v>
      </c>
      <c r="AV96" s="14" t="s">
        <v>86</v>
      </c>
      <c r="AW96" s="14" t="s">
        <v>5</v>
      </c>
      <c r="AX96" s="14" t="s">
        <v>76</v>
      </c>
      <c r="AY96" s="259" t="s">
        <v>126</v>
      </c>
    </row>
    <row r="97" s="15" customFormat="1">
      <c r="A97" s="15"/>
      <c r="B97" s="260"/>
      <c r="C97" s="261"/>
      <c r="D97" s="235" t="s">
        <v>137</v>
      </c>
      <c r="E97" s="262" t="s">
        <v>20</v>
      </c>
      <c r="F97" s="263" t="s">
        <v>140</v>
      </c>
      <c r="G97" s="261"/>
      <c r="H97" s="264">
        <v>2.7999999999999998</v>
      </c>
      <c r="I97" s="265"/>
      <c r="J97" s="265"/>
      <c r="K97" s="261"/>
      <c r="L97" s="261"/>
      <c r="M97" s="266"/>
      <c r="N97" s="267"/>
      <c r="O97" s="268"/>
      <c r="P97" s="268"/>
      <c r="Q97" s="268"/>
      <c r="R97" s="268"/>
      <c r="S97" s="268"/>
      <c r="T97" s="268"/>
      <c r="U97" s="268"/>
      <c r="V97" s="268"/>
      <c r="W97" s="268"/>
      <c r="X97" s="269"/>
      <c r="Y97" s="15"/>
      <c r="Z97" s="15"/>
      <c r="AA97" s="15"/>
      <c r="AB97" s="15"/>
      <c r="AC97" s="15"/>
      <c r="AD97" s="15"/>
      <c r="AE97" s="15"/>
      <c r="AT97" s="270" t="s">
        <v>137</v>
      </c>
      <c r="AU97" s="270" t="s">
        <v>86</v>
      </c>
      <c r="AV97" s="15" t="s">
        <v>133</v>
      </c>
      <c r="AW97" s="15" t="s">
        <v>5</v>
      </c>
      <c r="AX97" s="15" t="s">
        <v>84</v>
      </c>
      <c r="AY97" s="270" t="s">
        <v>126</v>
      </c>
    </row>
    <row r="98" s="2" customFormat="1" ht="24" customHeight="1">
      <c r="A98" s="39"/>
      <c r="B98" s="40"/>
      <c r="C98" s="221" t="s">
        <v>86</v>
      </c>
      <c r="D98" s="221" t="s">
        <v>128</v>
      </c>
      <c r="E98" s="222" t="s">
        <v>141</v>
      </c>
      <c r="F98" s="223" t="s">
        <v>142</v>
      </c>
      <c r="G98" s="224" t="s">
        <v>143</v>
      </c>
      <c r="H98" s="225">
        <v>23.399999999999999</v>
      </c>
      <c r="I98" s="226"/>
      <c r="J98" s="226"/>
      <c r="K98" s="227">
        <f>ROUND(P98*H98,2)</f>
        <v>0</v>
      </c>
      <c r="L98" s="223" t="s">
        <v>132</v>
      </c>
      <c r="M98" s="45"/>
      <c r="N98" s="228" t="s">
        <v>20</v>
      </c>
      <c r="O98" s="229" t="s">
        <v>45</v>
      </c>
      <c r="P98" s="230">
        <f>I98+J98</f>
        <v>0</v>
      </c>
      <c r="Q98" s="230">
        <f>ROUND(I98*H98,2)</f>
        <v>0</v>
      </c>
      <c r="R98" s="230">
        <f>ROUND(J98*H98,2)</f>
        <v>0</v>
      </c>
      <c r="S98" s="85"/>
      <c r="T98" s="231">
        <f>S98*H98</f>
        <v>0</v>
      </c>
      <c r="U98" s="231">
        <v>0</v>
      </c>
      <c r="V98" s="231">
        <f>U98*H98</f>
        <v>0</v>
      </c>
      <c r="W98" s="231">
        <v>0</v>
      </c>
      <c r="X98" s="232">
        <f>W98*H98</f>
        <v>0</v>
      </c>
      <c r="Y98" s="39"/>
      <c r="Z98" s="39"/>
      <c r="AA98" s="39"/>
      <c r="AB98" s="39"/>
      <c r="AC98" s="39"/>
      <c r="AD98" s="39"/>
      <c r="AE98" s="39"/>
      <c r="AR98" s="233" t="s">
        <v>133</v>
      </c>
      <c r="AT98" s="233" t="s">
        <v>128</v>
      </c>
      <c r="AU98" s="233" t="s">
        <v>86</v>
      </c>
      <c r="AY98" s="18" t="s">
        <v>126</v>
      </c>
      <c r="BE98" s="234">
        <f>IF(O98="základní",K98,0)</f>
        <v>0</v>
      </c>
      <c r="BF98" s="234">
        <f>IF(O98="snížená",K98,0)</f>
        <v>0</v>
      </c>
      <c r="BG98" s="234">
        <f>IF(O98="zákl. přenesená",K98,0)</f>
        <v>0</v>
      </c>
      <c r="BH98" s="234">
        <f>IF(O98="sníž. přenesená",K98,0)</f>
        <v>0</v>
      </c>
      <c r="BI98" s="234">
        <f>IF(O98="nulová",K98,0)</f>
        <v>0</v>
      </c>
      <c r="BJ98" s="18" t="s">
        <v>84</v>
      </c>
      <c r="BK98" s="234">
        <f>ROUND(P98*H98,2)</f>
        <v>0</v>
      </c>
      <c r="BL98" s="18" t="s">
        <v>133</v>
      </c>
      <c r="BM98" s="233" t="s">
        <v>144</v>
      </c>
    </row>
    <row r="99" s="2" customFormat="1">
      <c r="A99" s="39"/>
      <c r="B99" s="40"/>
      <c r="C99" s="41"/>
      <c r="D99" s="235" t="s">
        <v>135</v>
      </c>
      <c r="E99" s="41"/>
      <c r="F99" s="236" t="s">
        <v>145</v>
      </c>
      <c r="G99" s="41"/>
      <c r="H99" s="41"/>
      <c r="I99" s="134"/>
      <c r="J99" s="134"/>
      <c r="K99" s="41"/>
      <c r="L99" s="41"/>
      <c r="M99" s="45"/>
      <c r="N99" s="237"/>
      <c r="O99" s="238"/>
      <c r="P99" s="85"/>
      <c r="Q99" s="85"/>
      <c r="R99" s="85"/>
      <c r="S99" s="85"/>
      <c r="T99" s="85"/>
      <c r="U99" s="85"/>
      <c r="V99" s="85"/>
      <c r="W99" s="85"/>
      <c r="X99" s="86"/>
      <c r="Y99" s="39"/>
      <c r="Z99" s="39"/>
      <c r="AA99" s="39"/>
      <c r="AB99" s="39"/>
      <c r="AC99" s="39"/>
      <c r="AD99" s="39"/>
      <c r="AE99" s="39"/>
      <c r="AT99" s="18" t="s">
        <v>135</v>
      </c>
      <c r="AU99" s="18" t="s">
        <v>86</v>
      </c>
    </row>
    <row r="100" s="14" customFormat="1">
      <c r="A100" s="14"/>
      <c r="B100" s="249"/>
      <c r="C100" s="250"/>
      <c r="D100" s="235" t="s">
        <v>137</v>
      </c>
      <c r="E100" s="251" t="s">
        <v>20</v>
      </c>
      <c r="F100" s="252" t="s">
        <v>146</v>
      </c>
      <c r="G100" s="250"/>
      <c r="H100" s="253">
        <v>23.399999999999999</v>
      </c>
      <c r="I100" s="254"/>
      <c r="J100" s="254"/>
      <c r="K100" s="250"/>
      <c r="L100" s="250"/>
      <c r="M100" s="255"/>
      <c r="N100" s="256"/>
      <c r="O100" s="257"/>
      <c r="P100" s="257"/>
      <c r="Q100" s="257"/>
      <c r="R100" s="257"/>
      <c r="S100" s="257"/>
      <c r="T100" s="257"/>
      <c r="U100" s="257"/>
      <c r="V100" s="257"/>
      <c r="W100" s="257"/>
      <c r="X100" s="258"/>
      <c r="Y100" s="14"/>
      <c r="Z100" s="14"/>
      <c r="AA100" s="14"/>
      <c r="AB100" s="14"/>
      <c r="AC100" s="14"/>
      <c r="AD100" s="14"/>
      <c r="AE100" s="14"/>
      <c r="AT100" s="259" t="s">
        <v>137</v>
      </c>
      <c r="AU100" s="259" t="s">
        <v>86</v>
      </c>
      <c r="AV100" s="14" t="s">
        <v>86</v>
      </c>
      <c r="AW100" s="14" t="s">
        <v>5</v>
      </c>
      <c r="AX100" s="14" t="s">
        <v>76</v>
      </c>
      <c r="AY100" s="259" t="s">
        <v>126</v>
      </c>
    </row>
    <row r="101" s="15" customFormat="1">
      <c r="A101" s="15"/>
      <c r="B101" s="260"/>
      <c r="C101" s="261"/>
      <c r="D101" s="235" t="s">
        <v>137</v>
      </c>
      <c r="E101" s="262" t="s">
        <v>20</v>
      </c>
      <c r="F101" s="263" t="s">
        <v>140</v>
      </c>
      <c r="G101" s="261"/>
      <c r="H101" s="264">
        <v>23.399999999999999</v>
      </c>
      <c r="I101" s="265"/>
      <c r="J101" s="265"/>
      <c r="K101" s="261"/>
      <c r="L101" s="261"/>
      <c r="M101" s="266"/>
      <c r="N101" s="267"/>
      <c r="O101" s="268"/>
      <c r="P101" s="268"/>
      <c r="Q101" s="268"/>
      <c r="R101" s="268"/>
      <c r="S101" s="268"/>
      <c r="T101" s="268"/>
      <c r="U101" s="268"/>
      <c r="V101" s="268"/>
      <c r="W101" s="268"/>
      <c r="X101" s="269"/>
      <c r="Y101" s="15"/>
      <c r="Z101" s="15"/>
      <c r="AA101" s="15"/>
      <c r="AB101" s="15"/>
      <c r="AC101" s="15"/>
      <c r="AD101" s="15"/>
      <c r="AE101" s="15"/>
      <c r="AT101" s="270" t="s">
        <v>137</v>
      </c>
      <c r="AU101" s="270" t="s">
        <v>86</v>
      </c>
      <c r="AV101" s="15" t="s">
        <v>133</v>
      </c>
      <c r="AW101" s="15" t="s">
        <v>5</v>
      </c>
      <c r="AX101" s="15" t="s">
        <v>84</v>
      </c>
      <c r="AY101" s="270" t="s">
        <v>126</v>
      </c>
    </row>
    <row r="102" s="2" customFormat="1" ht="24" customHeight="1">
      <c r="A102" s="39"/>
      <c r="B102" s="40"/>
      <c r="C102" s="221" t="s">
        <v>147</v>
      </c>
      <c r="D102" s="221" t="s">
        <v>128</v>
      </c>
      <c r="E102" s="222" t="s">
        <v>148</v>
      </c>
      <c r="F102" s="223" t="s">
        <v>149</v>
      </c>
      <c r="G102" s="224" t="s">
        <v>131</v>
      </c>
      <c r="H102" s="225">
        <v>2.6000000000000001</v>
      </c>
      <c r="I102" s="226"/>
      <c r="J102" s="226"/>
      <c r="K102" s="227">
        <f>ROUND(P102*H102,2)</f>
        <v>0</v>
      </c>
      <c r="L102" s="223" t="s">
        <v>132</v>
      </c>
      <c r="M102" s="45"/>
      <c r="N102" s="228" t="s">
        <v>20</v>
      </c>
      <c r="O102" s="229" t="s">
        <v>45</v>
      </c>
      <c r="P102" s="230">
        <f>I102+J102</f>
        <v>0</v>
      </c>
      <c r="Q102" s="230">
        <f>ROUND(I102*H102,2)</f>
        <v>0</v>
      </c>
      <c r="R102" s="230">
        <f>ROUND(J102*H102,2)</f>
        <v>0</v>
      </c>
      <c r="S102" s="85"/>
      <c r="T102" s="231">
        <f>S102*H102</f>
        <v>0</v>
      </c>
      <c r="U102" s="231">
        <v>0</v>
      </c>
      <c r="V102" s="231">
        <f>U102*H102</f>
        <v>0</v>
      </c>
      <c r="W102" s="231">
        <v>0</v>
      </c>
      <c r="X102" s="232">
        <f>W102*H102</f>
        <v>0</v>
      </c>
      <c r="Y102" s="39"/>
      <c r="Z102" s="39"/>
      <c r="AA102" s="39"/>
      <c r="AB102" s="39"/>
      <c r="AC102" s="39"/>
      <c r="AD102" s="39"/>
      <c r="AE102" s="39"/>
      <c r="AR102" s="233" t="s">
        <v>133</v>
      </c>
      <c r="AT102" s="233" t="s">
        <v>128</v>
      </c>
      <c r="AU102" s="233" t="s">
        <v>86</v>
      </c>
      <c r="AY102" s="18" t="s">
        <v>126</v>
      </c>
      <c r="BE102" s="234">
        <f>IF(O102="základní",K102,0)</f>
        <v>0</v>
      </c>
      <c r="BF102" s="234">
        <f>IF(O102="snížená",K102,0)</f>
        <v>0</v>
      </c>
      <c r="BG102" s="234">
        <f>IF(O102="zákl. přenesená",K102,0)</f>
        <v>0</v>
      </c>
      <c r="BH102" s="234">
        <f>IF(O102="sníž. přenesená",K102,0)</f>
        <v>0</v>
      </c>
      <c r="BI102" s="234">
        <f>IF(O102="nulová",K102,0)</f>
        <v>0</v>
      </c>
      <c r="BJ102" s="18" t="s">
        <v>84</v>
      </c>
      <c r="BK102" s="234">
        <f>ROUND(P102*H102,2)</f>
        <v>0</v>
      </c>
      <c r="BL102" s="18" t="s">
        <v>133</v>
      </c>
      <c r="BM102" s="233" t="s">
        <v>150</v>
      </c>
    </row>
    <row r="103" s="2" customFormat="1">
      <c r="A103" s="39"/>
      <c r="B103" s="40"/>
      <c r="C103" s="41"/>
      <c r="D103" s="235" t="s">
        <v>135</v>
      </c>
      <c r="E103" s="41"/>
      <c r="F103" s="236" t="s">
        <v>151</v>
      </c>
      <c r="G103" s="41"/>
      <c r="H103" s="41"/>
      <c r="I103" s="134"/>
      <c r="J103" s="134"/>
      <c r="K103" s="41"/>
      <c r="L103" s="41"/>
      <c r="M103" s="45"/>
      <c r="N103" s="237"/>
      <c r="O103" s="238"/>
      <c r="P103" s="85"/>
      <c r="Q103" s="85"/>
      <c r="R103" s="85"/>
      <c r="S103" s="85"/>
      <c r="T103" s="85"/>
      <c r="U103" s="85"/>
      <c r="V103" s="85"/>
      <c r="W103" s="85"/>
      <c r="X103" s="86"/>
      <c r="Y103" s="39"/>
      <c r="Z103" s="39"/>
      <c r="AA103" s="39"/>
      <c r="AB103" s="39"/>
      <c r="AC103" s="39"/>
      <c r="AD103" s="39"/>
      <c r="AE103" s="39"/>
      <c r="AT103" s="18" t="s">
        <v>135</v>
      </c>
      <c r="AU103" s="18" t="s">
        <v>86</v>
      </c>
    </row>
    <row r="104" s="13" customFormat="1">
      <c r="A104" s="13"/>
      <c r="B104" s="239"/>
      <c r="C104" s="240"/>
      <c r="D104" s="235" t="s">
        <v>137</v>
      </c>
      <c r="E104" s="241" t="s">
        <v>20</v>
      </c>
      <c r="F104" s="242" t="s">
        <v>152</v>
      </c>
      <c r="G104" s="240"/>
      <c r="H104" s="241" t="s">
        <v>20</v>
      </c>
      <c r="I104" s="243"/>
      <c r="J104" s="243"/>
      <c r="K104" s="240"/>
      <c r="L104" s="240"/>
      <c r="M104" s="244"/>
      <c r="N104" s="245"/>
      <c r="O104" s="246"/>
      <c r="P104" s="246"/>
      <c r="Q104" s="246"/>
      <c r="R104" s="246"/>
      <c r="S104" s="246"/>
      <c r="T104" s="246"/>
      <c r="U104" s="246"/>
      <c r="V104" s="246"/>
      <c r="W104" s="246"/>
      <c r="X104" s="247"/>
      <c r="Y104" s="13"/>
      <c r="Z104" s="13"/>
      <c r="AA104" s="13"/>
      <c r="AB104" s="13"/>
      <c r="AC104" s="13"/>
      <c r="AD104" s="13"/>
      <c r="AE104" s="13"/>
      <c r="AT104" s="248" t="s">
        <v>137</v>
      </c>
      <c r="AU104" s="248" t="s">
        <v>86</v>
      </c>
      <c r="AV104" s="13" t="s">
        <v>84</v>
      </c>
      <c r="AW104" s="13" t="s">
        <v>5</v>
      </c>
      <c r="AX104" s="13" t="s">
        <v>76</v>
      </c>
      <c r="AY104" s="248" t="s">
        <v>126</v>
      </c>
    </row>
    <row r="105" s="14" customFormat="1">
      <c r="A105" s="14"/>
      <c r="B105" s="249"/>
      <c r="C105" s="250"/>
      <c r="D105" s="235" t="s">
        <v>137</v>
      </c>
      <c r="E105" s="251" t="s">
        <v>20</v>
      </c>
      <c r="F105" s="252" t="s">
        <v>153</v>
      </c>
      <c r="G105" s="250"/>
      <c r="H105" s="253">
        <v>2.6000000000000001</v>
      </c>
      <c r="I105" s="254"/>
      <c r="J105" s="254"/>
      <c r="K105" s="250"/>
      <c r="L105" s="250"/>
      <c r="M105" s="255"/>
      <c r="N105" s="256"/>
      <c r="O105" s="257"/>
      <c r="P105" s="257"/>
      <c r="Q105" s="257"/>
      <c r="R105" s="257"/>
      <c r="S105" s="257"/>
      <c r="T105" s="257"/>
      <c r="U105" s="257"/>
      <c r="V105" s="257"/>
      <c r="W105" s="257"/>
      <c r="X105" s="258"/>
      <c r="Y105" s="14"/>
      <c r="Z105" s="14"/>
      <c r="AA105" s="14"/>
      <c r="AB105" s="14"/>
      <c r="AC105" s="14"/>
      <c r="AD105" s="14"/>
      <c r="AE105" s="14"/>
      <c r="AT105" s="259" t="s">
        <v>137</v>
      </c>
      <c r="AU105" s="259" t="s">
        <v>86</v>
      </c>
      <c r="AV105" s="14" t="s">
        <v>86</v>
      </c>
      <c r="AW105" s="14" t="s">
        <v>5</v>
      </c>
      <c r="AX105" s="14" t="s">
        <v>76</v>
      </c>
      <c r="AY105" s="259" t="s">
        <v>126</v>
      </c>
    </row>
    <row r="106" s="15" customFormat="1">
      <c r="A106" s="15"/>
      <c r="B106" s="260"/>
      <c r="C106" s="261"/>
      <c r="D106" s="235" t="s">
        <v>137</v>
      </c>
      <c r="E106" s="262" t="s">
        <v>20</v>
      </c>
      <c r="F106" s="263" t="s">
        <v>140</v>
      </c>
      <c r="G106" s="261"/>
      <c r="H106" s="264">
        <v>2.6000000000000001</v>
      </c>
      <c r="I106" s="265"/>
      <c r="J106" s="265"/>
      <c r="K106" s="261"/>
      <c r="L106" s="261"/>
      <c r="M106" s="266"/>
      <c r="N106" s="267"/>
      <c r="O106" s="268"/>
      <c r="P106" s="268"/>
      <c r="Q106" s="268"/>
      <c r="R106" s="268"/>
      <c r="S106" s="268"/>
      <c r="T106" s="268"/>
      <c r="U106" s="268"/>
      <c r="V106" s="268"/>
      <c r="W106" s="268"/>
      <c r="X106" s="269"/>
      <c r="Y106" s="15"/>
      <c r="Z106" s="15"/>
      <c r="AA106" s="15"/>
      <c r="AB106" s="15"/>
      <c r="AC106" s="15"/>
      <c r="AD106" s="15"/>
      <c r="AE106" s="15"/>
      <c r="AT106" s="270" t="s">
        <v>137</v>
      </c>
      <c r="AU106" s="270" t="s">
        <v>86</v>
      </c>
      <c r="AV106" s="15" t="s">
        <v>133</v>
      </c>
      <c r="AW106" s="15" t="s">
        <v>5</v>
      </c>
      <c r="AX106" s="15" t="s">
        <v>84</v>
      </c>
      <c r="AY106" s="270" t="s">
        <v>126</v>
      </c>
    </row>
    <row r="107" s="2" customFormat="1" ht="24" customHeight="1">
      <c r="A107" s="39"/>
      <c r="B107" s="40"/>
      <c r="C107" s="221" t="s">
        <v>133</v>
      </c>
      <c r="D107" s="221" t="s">
        <v>128</v>
      </c>
      <c r="E107" s="222" t="s">
        <v>154</v>
      </c>
      <c r="F107" s="223" t="s">
        <v>155</v>
      </c>
      <c r="G107" s="224" t="s">
        <v>131</v>
      </c>
      <c r="H107" s="225">
        <v>2.6000000000000001</v>
      </c>
      <c r="I107" s="226"/>
      <c r="J107" s="226"/>
      <c r="K107" s="227">
        <f>ROUND(P107*H107,2)</f>
        <v>0</v>
      </c>
      <c r="L107" s="223" t="s">
        <v>132</v>
      </c>
      <c r="M107" s="45"/>
      <c r="N107" s="228" t="s">
        <v>20</v>
      </c>
      <c r="O107" s="229" t="s">
        <v>45</v>
      </c>
      <c r="P107" s="230">
        <f>I107+J107</f>
        <v>0</v>
      </c>
      <c r="Q107" s="230">
        <f>ROUND(I107*H107,2)</f>
        <v>0</v>
      </c>
      <c r="R107" s="230">
        <f>ROUND(J107*H107,2)</f>
        <v>0</v>
      </c>
      <c r="S107" s="85"/>
      <c r="T107" s="231">
        <f>S107*H107</f>
        <v>0</v>
      </c>
      <c r="U107" s="231">
        <v>0</v>
      </c>
      <c r="V107" s="231">
        <f>U107*H107</f>
        <v>0</v>
      </c>
      <c r="W107" s="231">
        <v>0</v>
      </c>
      <c r="X107" s="232">
        <f>W107*H107</f>
        <v>0</v>
      </c>
      <c r="Y107" s="39"/>
      <c r="Z107" s="39"/>
      <c r="AA107" s="39"/>
      <c r="AB107" s="39"/>
      <c r="AC107" s="39"/>
      <c r="AD107" s="39"/>
      <c r="AE107" s="39"/>
      <c r="AR107" s="233" t="s">
        <v>133</v>
      </c>
      <c r="AT107" s="233" t="s">
        <v>128</v>
      </c>
      <c r="AU107" s="233" t="s">
        <v>86</v>
      </c>
      <c r="AY107" s="18" t="s">
        <v>126</v>
      </c>
      <c r="BE107" s="234">
        <f>IF(O107="základní",K107,0)</f>
        <v>0</v>
      </c>
      <c r="BF107" s="234">
        <f>IF(O107="snížená",K107,0)</f>
        <v>0</v>
      </c>
      <c r="BG107" s="234">
        <f>IF(O107="zákl. přenesená",K107,0)</f>
        <v>0</v>
      </c>
      <c r="BH107" s="234">
        <f>IF(O107="sníž. přenesená",K107,0)</f>
        <v>0</v>
      </c>
      <c r="BI107" s="234">
        <f>IF(O107="nulová",K107,0)</f>
        <v>0</v>
      </c>
      <c r="BJ107" s="18" t="s">
        <v>84</v>
      </c>
      <c r="BK107" s="234">
        <f>ROUND(P107*H107,2)</f>
        <v>0</v>
      </c>
      <c r="BL107" s="18" t="s">
        <v>133</v>
      </c>
      <c r="BM107" s="233" t="s">
        <v>156</v>
      </c>
    </row>
    <row r="108" s="2" customFormat="1">
      <c r="A108" s="39"/>
      <c r="B108" s="40"/>
      <c r="C108" s="41"/>
      <c r="D108" s="235" t="s">
        <v>135</v>
      </c>
      <c r="E108" s="41"/>
      <c r="F108" s="236" t="s">
        <v>157</v>
      </c>
      <c r="G108" s="41"/>
      <c r="H108" s="41"/>
      <c r="I108" s="134"/>
      <c r="J108" s="134"/>
      <c r="K108" s="41"/>
      <c r="L108" s="41"/>
      <c r="M108" s="45"/>
      <c r="N108" s="237"/>
      <c r="O108" s="238"/>
      <c r="P108" s="85"/>
      <c r="Q108" s="85"/>
      <c r="R108" s="85"/>
      <c r="S108" s="85"/>
      <c r="T108" s="85"/>
      <c r="U108" s="85"/>
      <c r="V108" s="85"/>
      <c r="W108" s="85"/>
      <c r="X108" s="86"/>
      <c r="Y108" s="39"/>
      <c r="Z108" s="39"/>
      <c r="AA108" s="39"/>
      <c r="AB108" s="39"/>
      <c r="AC108" s="39"/>
      <c r="AD108" s="39"/>
      <c r="AE108" s="39"/>
      <c r="AT108" s="18" t="s">
        <v>135</v>
      </c>
      <c r="AU108" s="18" t="s">
        <v>86</v>
      </c>
    </row>
    <row r="109" s="14" customFormat="1">
      <c r="A109" s="14"/>
      <c r="B109" s="249"/>
      <c r="C109" s="250"/>
      <c r="D109" s="235" t="s">
        <v>137</v>
      </c>
      <c r="E109" s="251" t="s">
        <v>20</v>
      </c>
      <c r="F109" s="252" t="s">
        <v>153</v>
      </c>
      <c r="G109" s="250"/>
      <c r="H109" s="253">
        <v>2.6000000000000001</v>
      </c>
      <c r="I109" s="254"/>
      <c r="J109" s="254"/>
      <c r="K109" s="250"/>
      <c r="L109" s="250"/>
      <c r="M109" s="255"/>
      <c r="N109" s="256"/>
      <c r="O109" s="257"/>
      <c r="P109" s="257"/>
      <c r="Q109" s="257"/>
      <c r="R109" s="257"/>
      <c r="S109" s="257"/>
      <c r="T109" s="257"/>
      <c r="U109" s="257"/>
      <c r="V109" s="257"/>
      <c r="W109" s="257"/>
      <c r="X109" s="258"/>
      <c r="Y109" s="14"/>
      <c r="Z109" s="14"/>
      <c r="AA109" s="14"/>
      <c r="AB109" s="14"/>
      <c r="AC109" s="14"/>
      <c r="AD109" s="14"/>
      <c r="AE109" s="14"/>
      <c r="AT109" s="259" t="s">
        <v>137</v>
      </c>
      <c r="AU109" s="259" t="s">
        <v>86</v>
      </c>
      <c r="AV109" s="14" t="s">
        <v>86</v>
      </c>
      <c r="AW109" s="14" t="s">
        <v>5</v>
      </c>
      <c r="AX109" s="14" t="s">
        <v>76</v>
      </c>
      <c r="AY109" s="259" t="s">
        <v>126</v>
      </c>
    </row>
    <row r="110" s="15" customFormat="1">
      <c r="A110" s="15"/>
      <c r="B110" s="260"/>
      <c r="C110" s="261"/>
      <c r="D110" s="235" t="s">
        <v>137</v>
      </c>
      <c r="E110" s="262" t="s">
        <v>20</v>
      </c>
      <c r="F110" s="263" t="s">
        <v>140</v>
      </c>
      <c r="G110" s="261"/>
      <c r="H110" s="264">
        <v>2.6000000000000001</v>
      </c>
      <c r="I110" s="265"/>
      <c r="J110" s="265"/>
      <c r="K110" s="261"/>
      <c r="L110" s="261"/>
      <c r="M110" s="266"/>
      <c r="N110" s="267"/>
      <c r="O110" s="268"/>
      <c r="P110" s="268"/>
      <c r="Q110" s="268"/>
      <c r="R110" s="268"/>
      <c r="S110" s="268"/>
      <c r="T110" s="268"/>
      <c r="U110" s="268"/>
      <c r="V110" s="268"/>
      <c r="W110" s="268"/>
      <c r="X110" s="269"/>
      <c r="Y110" s="15"/>
      <c r="Z110" s="15"/>
      <c r="AA110" s="15"/>
      <c r="AB110" s="15"/>
      <c r="AC110" s="15"/>
      <c r="AD110" s="15"/>
      <c r="AE110" s="15"/>
      <c r="AT110" s="270" t="s">
        <v>137</v>
      </c>
      <c r="AU110" s="270" t="s">
        <v>86</v>
      </c>
      <c r="AV110" s="15" t="s">
        <v>133</v>
      </c>
      <c r="AW110" s="15" t="s">
        <v>5</v>
      </c>
      <c r="AX110" s="15" t="s">
        <v>84</v>
      </c>
      <c r="AY110" s="270" t="s">
        <v>126</v>
      </c>
    </row>
    <row r="111" s="2" customFormat="1" ht="24" customHeight="1">
      <c r="A111" s="39"/>
      <c r="B111" s="40"/>
      <c r="C111" s="221" t="s">
        <v>158</v>
      </c>
      <c r="D111" s="221" t="s">
        <v>128</v>
      </c>
      <c r="E111" s="222" t="s">
        <v>159</v>
      </c>
      <c r="F111" s="223" t="s">
        <v>160</v>
      </c>
      <c r="G111" s="224" t="s">
        <v>131</v>
      </c>
      <c r="H111" s="225">
        <v>2.6000000000000001</v>
      </c>
      <c r="I111" s="226"/>
      <c r="J111" s="226"/>
      <c r="K111" s="227">
        <f>ROUND(P111*H111,2)</f>
        <v>0</v>
      </c>
      <c r="L111" s="223" t="s">
        <v>132</v>
      </c>
      <c r="M111" s="45"/>
      <c r="N111" s="228" t="s">
        <v>20</v>
      </c>
      <c r="O111" s="229" t="s">
        <v>45</v>
      </c>
      <c r="P111" s="230">
        <f>I111+J111</f>
        <v>0</v>
      </c>
      <c r="Q111" s="230">
        <f>ROUND(I111*H111,2)</f>
        <v>0</v>
      </c>
      <c r="R111" s="230">
        <f>ROUND(J111*H111,2)</f>
        <v>0</v>
      </c>
      <c r="S111" s="85"/>
      <c r="T111" s="231">
        <f>S111*H111</f>
        <v>0</v>
      </c>
      <c r="U111" s="231">
        <v>0</v>
      </c>
      <c r="V111" s="231">
        <f>U111*H111</f>
        <v>0</v>
      </c>
      <c r="W111" s="231">
        <v>0</v>
      </c>
      <c r="X111" s="232">
        <f>W111*H111</f>
        <v>0</v>
      </c>
      <c r="Y111" s="39"/>
      <c r="Z111" s="39"/>
      <c r="AA111" s="39"/>
      <c r="AB111" s="39"/>
      <c r="AC111" s="39"/>
      <c r="AD111" s="39"/>
      <c r="AE111" s="39"/>
      <c r="AR111" s="233" t="s">
        <v>133</v>
      </c>
      <c r="AT111" s="233" t="s">
        <v>128</v>
      </c>
      <c r="AU111" s="233" t="s">
        <v>86</v>
      </c>
      <c r="AY111" s="18" t="s">
        <v>126</v>
      </c>
      <c r="BE111" s="234">
        <f>IF(O111="základní",K111,0)</f>
        <v>0</v>
      </c>
      <c r="BF111" s="234">
        <f>IF(O111="snížená",K111,0)</f>
        <v>0</v>
      </c>
      <c r="BG111" s="234">
        <f>IF(O111="zákl. přenesená",K111,0)</f>
        <v>0</v>
      </c>
      <c r="BH111" s="234">
        <f>IF(O111="sníž. přenesená",K111,0)</f>
        <v>0</v>
      </c>
      <c r="BI111" s="234">
        <f>IF(O111="nulová",K111,0)</f>
        <v>0</v>
      </c>
      <c r="BJ111" s="18" t="s">
        <v>84</v>
      </c>
      <c r="BK111" s="234">
        <f>ROUND(P111*H111,2)</f>
        <v>0</v>
      </c>
      <c r="BL111" s="18" t="s">
        <v>133</v>
      </c>
      <c r="BM111" s="233" t="s">
        <v>161</v>
      </c>
    </row>
    <row r="112" s="2" customFormat="1">
      <c r="A112" s="39"/>
      <c r="B112" s="40"/>
      <c r="C112" s="41"/>
      <c r="D112" s="235" t="s">
        <v>135</v>
      </c>
      <c r="E112" s="41"/>
      <c r="F112" s="236" t="s">
        <v>162</v>
      </c>
      <c r="G112" s="41"/>
      <c r="H112" s="41"/>
      <c r="I112" s="134"/>
      <c r="J112" s="134"/>
      <c r="K112" s="41"/>
      <c r="L112" s="41"/>
      <c r="M112" s="45"/>
      <c r="N112" s="237"/>
      <c r="O112" s="238"/>
      <c r="P112" s="85"/>
      <c r="Q112" s="85"/>
      <c r="R112" s="85"/>
      <c r="S112" s="85"/>
      <c r="T112" s="85"/>
      <c r="U112" s="85"/>
      <c r="V112" s="85"/>
      <c r="W112" s="85"/>
      <c r="X112" s="86"/>
      <c r="Y112" s="39"/>
      <c r="Z112" s="39"/>
      <c r="AA112" s="39"/>
      <c r="AB112" s="39"/>
      <c r="AC112" s="39"/>
      <c r="AD112" s="39"/>
      <c r="AE112" s="39"/>
      <c r="AT112" s="18" t="s">
        <v>135</v>
      </c>
      <c r="AU112" s="18" t="s">
        <v>86</v>
      </c>
    </row>
    <row r="113" s="14" customFormat="1">
      <c r="A113" s="14"/>
      <c r="B113" s="249"/>
      <c r="C113" s="250"/>
      <c r="D113" s="235" t="s">
        <v>137</v>
      </c>
      <c r="E113" s="251" t="s">
        <v>20</v>
      </c>
      <c r="F113" s="252" t="s">
        <v>153</v>
      </c>
      <c r="G113" s="250"/>
      <c r="H113" s="253">
        <v>2.6000000000000001</v>
      </c>
      <c r="I113" s="254"/>
      <c r="J113" s="254"/>
      <c r="K113" s="250"/>
      <c r="L113" s="250"/>
      <c r="M113" s="255"/>
      <c r="N113" s="256"/>
      <c r="O113" s="257"/>
      <c r="P113" s="257"/>
      <c r="Q113" s="257"/>
      <c r="R113" s="257"/>
      <c r="S113" s="257"/>
      <c r="T113" s="257"/>
      <c r="U113" s="257"/>
      <c r="V113" s="257"/>
      <c r="W113" s="257"/>
      <c r="X113" s="258"/>
      <c r="Y113" s="14"/>
      <c r="Z113" s="14"/>
      <c r="AA113" s="14"/>
      <c r="AB113" s="14"/>
      <c r="AC113" s="14"/>
      <c r="AD113" s="14"/>
      <c r="AE113" s="14"/>
      <c r="AT113" s="259" t="s">
        <v>137</v>
      </c>
      <c r="AU113" s="259" t="s">
        <v>86</v>
      </c>
      <c r="AV113" s="14" t="s">
        <v>86</v>
      </c>
      <c r="AW113" s="14" t="s">
        <v>5</v>
      </c>
      <c r="AX113" s="14" t="s">
        <v>76</v>
      </c>
      <c r="AY113" s="259" t="s">
        <v>126</v>
      </c>
    </row>
    <row r="114" s="15" customFormat="1">
      <c r="A114" s="15"/>
      <c r="B114" s="260"/>
      <c r="C114" s="261"/>
      <c r="D114" s="235" t="s">
        <v>137</v>
      </c>
      <c r="E114" s="262" t="s">
        <v>20</v>
      </c>
      <c r="F114" s="263" t="s">
        <v>140</v>
      </c>
      <c r="G114" s="261"/>
      <c r="H114" s="264">
        <v>2.6000000000000001</v>
      </c>
      <c r="I114" s="265"/>
      <c r="J114" s="265"/>
      <c r="K114" s="261"/>
      <c r="L114" s="261"/>
      <c r="M114" s="266"/>
      <c r="N114" s="267"/>
      <c r="O114" s="268"/>
      <c r="P114" s="268"/>
      <c r="Q114" s="268"/>
      <c r="R114" s="268"/>
      <c r="S114" s="268"/>
      <c r="T114" s="268"/>
      <c r="U114" s="268"/>
      <c r="V114" s="268"/>
      <c r="W114" s="268"/>
      <c r="X114" s="269"/>
      <c r="Y114" s="15"/>
      <c r="Z114" s="15"/>
      <c r="AA114" s="15"/>
      <c r="AB114" s="15"/>
      <c r="AC114" s="15"/>
      <c r="AD114" s="15"/>
      <c r="AE114" s="15"/>
      <c r="AT114" s="270" t="s">
        <v>137</v>
      </c>
      <c r="AU114" s="270" t="s">
        <v>86</v>
      </c>
      <c r="AV114" s="15" t="s">
        <v>133</v>
      </c>
      <c r="AW114" s="15" t="s">
        <v>5</v>
      </c>
      <c r="AX114" s="15" t="s">
        <v>84</v>
      </c>
      <c r="AY114" s="270" t="s">
        <v>126</v>
      </c>
    </row>
    <row r="115" s="2" customFormat="1" ht="24" customHeight="1">
      <c r="A115" s="39"/>
      <c r="B115" s="40"/>
      <c r="C115" s="221" t="s">
        <v>163</v>
      </c>
      <c r="D115" s="221" t="s">
        <v>128</v>
      </c>
      <c r="E115" s="222" t="s">
        <v>164</v>
      </c>
      <c r="F115" s="223" t="s">
        <v>165</v>
      </c>
      <c r="G115" s="224" t="s">
        <v>131</v>
      </c>
      <c r="H115" s="225">
        <v>2.6000000000000001</v>
      </c>
      <c r="I115" s="226"/>
      <c r="J115" s="226"/>
      <c r="K115" s="227">
        <f>ROUND(P115*H115,2)</f>
        <v>0</v>
      </c>
      <c r="L115" s="223" t="s">
        <v>132</v>
      </c>
      <c r="M115" s="45"/>
      <c r="N115" s="228" t="s">
        <v>20</v>
      </c>
      <c r="O115" s="229" t="s">
        <v>45</v>
      </c>
      <c r="P115" s="230">
        <f>I115+J115</f>
        <v>0</v>
      </c>
      <c r="Q115" s="230">
        <f>ROUND(I115*H115,2)</f>
        <v>0</v>
      </c>
      <c r="R115" s="230">
        <f>ROUND(J115*H115,2)</f>
        <v>0</v>
      </c>
      <c r="S115" s="85"/>
      <c r="T115" s="231">
        <f>S115*H115</f>
        <v>0</v>
      </c>
      <c r="U115" s="231">
        <v>0</v>
      </c>
      <c r="V115" s="231">
        <f>U115*H115</f>
        <v>0</v>
      </c>
      <c r="W115" s="231">
        <v>0</v>
      </c>
      <c r="X115" s="232">
        <f>W115*H115</f>
        <v>0</v>
      </c>
      <c r="Y115" s="39"/>
      <c r="Z115" s="39"/>
      <c r="AA115" s="39"/>
      <c r="AB115" s="39"/>
      <c r="AC115" s="39"/>
      <c r="AD115" s="39"/>
      <c r="AE115" s="39"/>
      <c r="AR115" s="233" t="s">
        <v>133</v>
      </c>
      <c r="AT115" s="233" t="s">
        <v>128</v>
      </c>
      <c r="AU115" s="233" t="s">
        <v>86</v>
      </c>
      <c r="AY115" s="18" t="s">
        <v>126</v>
      </c>
      <c r="BE115" s="234">
        <f>IF(O115="základní",K115,0)</f>
        <v>0</v>
      </c>
      <c r="BF115" s="234">
        <f>IF(O115="snížená",K115,0)</f>
        <v>0</v>
      </c>
      <c r="BG115" s="234">
        <f>IF(O115="zákl. přenesená",K115,0)</f>
        <v>0</v>
      </c>
      <c r="BH115" s="234">
        <f>IF(O115="sníž. přenesená",K115,0)</f>
        <v>0</v>
      </c>
      <c r="BI115" s="234">
        <f>IF(O115="nulová",K115,0)</f>
        <v>0</v>
      </c>
      <c r="BJ115" s="18" t="s">
        <v>84</v>
      </c>
      <c r="BK115" s="234">
        <f>ROUND(P115*H115,2)</f>
        <v>0</v>
      </c>
      <c r="BL115" s="18" t="s">
        <v>133</v>
      </c>
      <c r="BM115" s="233" t="s">
        <v>166</v>
      </c>
    </row>
    <row r="116" s="2" customFormat="1">
      <c r="A116" s="39"/>
      <c r="B116" s="40"/>
      <c r="C116" s="41"/>
      <c r="D116" s="235" t="s">
        <v>135</v>
      </c>
      <c r="E116" s="41"/>
      <c r="F116" s="236" t="s">
        <v>167</v>
      </c>
      <c r="G116" s="41"/>
      <c r="H116" s="41"/>
      <c r="I116" s="134"/>
      <c r="J116" s="134"/>
      <c r="K116" s="41"/>
      <c r="L116" s="41"/>
      <c r="M116" s="45"/>
      <c r="N116" s="237"/>
      <c r="O116" s="238"/>
      <c r="P116" s="85"/>
      <c r="Q116" s="85"/>
      <c r="R116" s="85"/>
      <c r="S116" s="85"/>
      <c r="T116" s="85"/>
      <c r="U116" s="85"/>
      <c r="V116" s="85"/>
      <c r="W116" s="85"/>
      <c r="X116" s="86"/>
      <c r="Y116" s="39"/>
      <c r="Z116" s="39"/>
      <c r="AA116" s="39"/>
      <c r="AB116" s="39"/>
      <c r="AC116" s="39"/>
      <c r="AD116" s="39"/>
      <c r="AE116" s="39"/>
      <c r="AT116" s="18" t="s">
        <v>135</v>
      </c>
      <c r="AU116" s="18" t="s">
        <v>86</v>
      </c>
    </row>
    <row r="117" s="14" customFormat="1">
      <c r="A117" s="14"/>
      <c r="B117" s="249"/>
      <c r="C117" s="250"/>
      <c r="D117" s="235" t="s">
        <v>137</v>
      </c>
      <c r="E117" s="251" t="s">
        <v>20</v>
      </c>
      <c r="F117" s="252" t="s">
        <v>153</v>
      </c>
      <c r="G117" s="250"/>
      <c r="H117" s="253">
        <v>2.6000000000000001</v>
      </c>
      <c r="I117" s="254"/>
      <c r="J117" s="254"/>
      <c r="K117" s="250"/>
      <c r="L117" s="250"/>
      <c r="M117" s="255"/>
      <c r="N117" s="256"/>
      <c r="O117" s="257"/>
      <c r="P117" s="257"/>
      <c r="Q117" s="257"/>
      <c r="R117" s="257"/>
      <c r="S117" s="257"/>
      <c r="T117" s="257"/>
      <c r="U117" s="257"/>
      <c r="V117" s="257"/>
      <c r="W117" s="257"/>
      <c r="X117" s="258"/>
      <c r="Y117" s="14"/>
      <c r="Z117" s="14"/>
      <c r="AA117" s="14"/>
      <c r="AB117" s="14"/>
      <c r="AC117" s="14"/>
      <c r="AD117" s="14"/>
      <c r="AE117" s="14"/>
      <c r="AT117" s="259" t="s">
        <v>137</v>
      </c>
      <c r="AU117" s="259" t="s">
        <v>86</v>
      </c>
      <c r="AV117" s="14" t="s">
        <v>86</v>
      </c>
      <c r="AW117" s="14" t="s">
        <v>5</v>
      </c>
      <c r="AX117" s="14" t="s">
        <v>76</v>
      </c>
      <c r="AY117" s="259" t="s">
        <v>126</v>
      </c>
    </row>
    <row r="118" s="15" customFormat="1">
      <c r="A118" s="15"/>
      <c r="B118" s="260"/>
      <c r="C118" s="261"/>
      <c r="D118" s="235" t="s">
        <v>137</v>
      </c>
      <c r="E118" s="262" t="s">
        <v>20</v>
      </c>
      <c r="F118" s="263" t="s">
        <v>140</v>
      </c>
      <c r="G118" s="261"/>
      <c r="H118" s="264">
        <v>2.6000000000000001</v>
      </c>
      <c r="I118" s="265"/>
      <c r="J118" s="265"/>
      <c r="K118" s="261"/>
      <c r="L118" s="261"/>
      <c r="M118" s="266"/>
      <c r="N118" s="267"/>
      <c r="O118" s="268"/>
      <c r="P118" s="268"/>
      <c r="Q118" s="268"/>
      <c r="R118" s="268"/>
      <c r="S118" s="268"/>
      <c r="T118" s="268"/>
      <c r="U118" s="268"/>
      <c r="V118" s="268"/>
      <c r="W118" s="268"/>
      <c r="X118" s="269"/>
      <c r="Y118" s="15"/>
      <c r="Z118" s="15"/>
      <c r="AA118" s="15"/>
      <c r="AB118" s="15"/>
      <c r="AC118" s="15"/>
      <c r="AD118" s="15"/>
      <c r="AE118" s="15"/>
      <c r="AT118" s="270" t="s">
        <v>137</v>
      </c>
      <c r="AU118" s="270" t="s">
        <v>86</v>
      </c>
      <c r="AV118" s="15" t="s">
        <v>133</v>
      </c>
      <c r="AW118" s="15" t="s">
        <v>5</v>
      </c>
      <c r="AX118" s="15" t="s">
        <v>84</v>
      </c>
      <c r="AY118" s="270" t="s">
        <v>126</v>
      </c>
    </row>
    <row r="119" s="2" customFormat="1" ht="24" customHeight="1">
      <c r="A119" s="39"/>
      <c r="B119" s="40"/>
      <c r="C119" s="221" t="s">
        <v>168</v>
      </c>
      <c r="D119" s="221" t="s">
        <v>128</v>
      </c>
      <c r="E119" s="222" t="s">
        <v>169</v>
      </c>
      <c r="F119" s="223" t="s">
        <v>170</v>
      </c>
      <c r="G119" s="224" t="s">
        <v>171</v>
      </c>
      <c r="H119" s="225">
        <v>140</v>
      </c>
      <c r="I119" s="226"/>
      <c r="J119" s="226"/>
      <c r="K119" s="227">
        <f>ROUND(P119*H119,2)</f>
        <v>0</v>
      </c>
      <c r="L119" s="223" t="s">
        <v>132</v>
      </c>
      <c r="M119" s="45"/>
      <c r="N119" s="228" t="s">
        <v>20</v>
      </c>
      <c r="O119" s="229" t="s">
        <v>45</v>
      </c>
      <c r="P119" s="230">
        <f>I119+J119</f>
        <v>0</v>
      </c>
      <c r="Q119" s="230">
        <f>ROUND(I119*H119,2)</f>
        <v>0</v>
      </c>
      <c r="R119" s="230">
        <f>ROUND(J119*H119,2)</f>
        <v>0</v>
      </c>
      <c r="S119" s="85"/>
      <c r="T119" s="231">
        <f>S119*H119</f>
        <v>0</v>
      </c>
      <c r="U119" s="231">
        <v>0</v>
      </c>
      <c r="V119" s="231">
        <f>U119*H119</f>
        <v>0</v>
      </c>
      <c r="W119" s="231">
        <v>0</v>
      </c>
      <c r="X119" s="232">
        <f>W119*H119</f>
        <v>0</v>
      </c>
      <c r="Y119" s="39"/>
      <c r="Z119" s="39"/>
      <c r="AA119" s="39"/>
      <c r="AB119" s="39"/>
      <c r="AC119" s="39"/>
      <c r="AD119" s="39"/>
      <c r="AE119" s="39"/>
      <c r="AR119" s="233" t="s">
        <v>133</v>
      </c>
      <c r="AT119" s="233" t="s">
        <v>128</v>
      </c>
      <c r="AU119" s="233" t="s">
        <v>86</v>
      </c>
      <c r="AY119" s="18" t="s">
        <v>126</v>
      </c>
      <c r="BE119" s="234">
        <f>IF(O119="základní",K119,0)</f>
        <v>0</v>
      </c>
      <c r="BF119" s="234">
        <f>IF(O119="snížená",K119,0)</f>
        <v>0</v>
      </c>
      <c r="BG119" s="234">
        <f>IF(O119="zákl. přenesená",K119,0)</f>
        <v>0</v>
      </c>
      <c r="BH119" s="234">
        <f>IF(O119="sníž. přenesená",K119,0)</f>
        <v>0</v>
      </c>
      <c r="BI119" s="234">
        <f>IF(O119="nulová",K119,0)</f>
        <v>0</v>
      </c>
      <c r="BJ119" s="18" t="s">
        <v>84</v>
      </c>
      <c r="BK119" s="234">
        <f>ROUND(P119*H119,2)</f>
        <v>0</v>
      </c>
      <c r="BL119" s="18" t="s">
        <v>133</v>
      </c>
      <c r="BM119" s="233" t="s">
        <v>172</v>
      </c>
    </row>
    <row r="120" s="2" customFormat="1">
      <c r="A120" s="39"/>
      <c r="B120" s="40"/>
      <c r="C120" s="41"/>
      <c r="D120" s="235" t="s">
        <v>135</v>
      </c>
      <c r="E120" s="41"/>
      <c r="F120" s="236" t="s">
        <v>173</v>
      </c>
      <c r="G120" s="41"/>
      <c r="H120" s="41"/>
      <c r="I120" s="134"/>
      <c r="J120" s="134"/>
      <c r="K120" s="41"/>
      <c r="L120" s="41"/>
      <c r="M120" s="45"/>
      <c r="N120" s="237"/>
      <c r="O120" s="238"/>
      <c r="P120" s="85"/>
      <c r="Q120" s="85"/>
      <c r="R120" s="85"/>
      <c r="S120" s="85"/>
      <c r="T120" s="85"/>
      <c r="U120" s="85"/>
      <c r="V120" s="85"/>
      <c r="W120" s="85"/>
      <c r="X120" s="86"/>
      <c r="Y120" s="39"/>
      <c r="Z120" s="39"/>
      <c r="AA120" s="39"/>
      <c r="AB120" s="39"/>
      <c r="AC120" s="39"/>
      <c r="AD120" s="39"/>
      <c r="AE120" s="39"/>
      <c r="AT120" s="18" t="s">
        <v>135</v>
      </c>
      <c r="AU120" s="18" t="s">
        <v>86</v>
      </c>
    </row>
    <row r="121" s="14" customFormat="1">
      <c r="A121" s="14"/>
      <c r="B121" s="249"/>
      <c r="C121" s="250"/>
      <c r="D121" s="235" t="s">
        <v>137</v>
      </c>
      <c r="E121" s="251" t="s">
        <v>20</v>
      </c>
      <c r="F121" s="252" t="s">
        <v>174</v>
      </c>
      <c r="G121" s="250"/>
      <c r="H121" s="253">
        <v>140</v>
      </c>
      <c r="I121" s="254"/>
      <c r="J121" s="254"/>
      <c r="K121" s="250"/>
      <c r="L121" s="250"/>
      <c r="M121" s="255"/>
      <c r="N121" s="256"/>
      <c r="O121" s="257"/>
      <c r="P121" s="257"/>
      <c r="Q121" s="257"/>
      <c r="R121" s="257"/>
      <c r="S121" s="257"/>
      <c r="T121" s="257"/>
      <c r="U121" s="257"/>
      <c r="V121" s="257"/>
      <c r="W121" s="257"/>
      <c r="X121" s="258"/>
      <c r="Y121" s="14"/>
      <c r="Z121" s="14"/>
      <c r="AA121" s="14"/>
      <c r="AB121" s="14"/>
      <c r="AC121" s="14"/>
      <c r="AD121" s="14"/>
      <c r="AE121" s="14"/>
      <c r="AT121" s="259" t="s">
        <v>137</v>
      </c>
      <c r="AU121" s="259" t="s">
        <v>86</v>
      </c>
      <c r="AV121" s="14" t="s">
        <v>86</v>
      </c>
      <c r="AW121" s="14" t="s">
        <v>5</v>
      </c>
      <c r="AX121" s="14" t="s">
        <v>76</v>
      </c>
      <c r="AY121" s="259" t="s">
        <v>126</v>
      </c>
    </row>
    <row r="122" s="15" customFormat="1">
      <c r="A122" s="15"/>
      <c r="B122" s="260"/>
      <c r="C122" s="261"/>
      <c r="D122" s="235" t="s">
        <v>137</v>
      </c>
      <c r="E122" s="262" t="s">
        <v>20</v>
      </c>
      <c r="F122" s="263" t="s">
        <v>140</v>
      </c>
      <c r="G122" s="261"/>
      <c r="H122" s="264">
        <v>140</v>
      </c>
      <c r="I122" s="265"/>
      <c r="J122" s="265"/>
      <c r="K122" s="261"/>
      <c r="L122" s="261"/>
      <c r="M122" s="266"/>
      <c r="N122" s="267"/>
      <c r="O122" s="268"/>
      <c r="P122" s="268"/>
      <c r="Q122" s="268"/>
      <c r="R122" s="268"/>
      <c r="S122" s="268"/>
      <c r="T122" s="268"/>
      <c r="U122" s="268"/>
      <c r="V122" s="268"/>
      <c r="W122" s="268"/>
      <c r="X122" s="269"/>
      <c r="Y122" s="15"/>
      <c r="Z122" s="15"/>
      <c r="AA122" s="15"/>
      <c r="AB122" s="15"/>
      <c r="AC122" s="15"/>
      <c r="AD122" s="15"/>
      <c r="AE122" s="15"/>
      <c r="AT122" s="270" t="s">
        <v>137</v>
      </c>
      <c r="AU122" s="270" t="s">
        <v>86</v>
      </c>
      <c r="AV122" s="15" t="s">
        <v>133</v>
      </c>
      <c r="AW122" s="15" t="s">
        <v>5</v>
      </c>
      <c r="AX122" s="15" t="s">
        <v>84</v>
      </c>
      <c r="AY122" s="270" t="s">
        <v>126</v>
      </c>
    </row>
    <row r="123" s="2" customFormat="1" ht="24" customHeight="1">
      <c r="A123" s="39"/>
      <c r="B123" s="40"/>
      <c r="C123" s="221" t="s">
        <v>175</v>
      </c>
      <c r="D123" s="221" t="s">
        <v>128</v>
      </c>
      <c r="E123" s="222" t="s">
        <v>176</v>
      </c>
      <c r="F123" s="223" t="s">
        <v>177</v>
      </c>
      <c r="G123" s="224" t="s">
        <v>171</v>
      </c>
      <c r="H123" s="225">
        <v>140</v>
      </c>
      <c r="I123" s="226"/>
      <c r="J123" s="226"/>
      <c r="K123" s="227">
        <f>ROUND(P123*H123,2)</f>
        <v>0</v>
      </c>
      <c r="L123" s="223" t="s">
        <v>132</v>
      </c>
      <c r="M123" s="45"/>
      <c r="N123" s="228" t="s">
        <v>20</v>
      </c>
      <c r="O123" s="229" t="s">
        <v>45</v>
      </c>
      <c r="P123" s="230">
        <f>I123+J123</f>
        <v>0</v>
      </c>
      <c r="Q123" s="230">
        <f>ROUND(I123*H123,2)</f>
        <v>0</v>
      </c>
      <c r="R123" s="230">
        <f>ROUND(J123*H123,2)</f>
        <v>0</v>
      </c>
      <c r="S123" s="85"/>
      <c r="T123" s="231">
        <f>S123*H123</f>
        <v>0</v>
      </c>
      <c r="U123" s="231">
        <v>0</v>
      </c>
      <c r="V123" s="231">
        <f>U123*H123</f>
        <v>0</v>
      </c>
      <c r="W123" s="231">
        <v>0</v>
      </c>
      <c r="X123" s="232">
        <f>W123*H123</f>
        <v>0</v>
      </c>
      <c r="Y123" s="39"/>
      <c r="Z123" s="39"/>
      <c r="AA123" s="39"/>
      <c r="AB123" s="39"/>
      <c r="AC123" s="39"/>
      <c r="AD123" s="39"/>
      <c r="AE123" s="39"/>
      <c r="AR123" s="233" t="s">
        <v>133</v>
      </c>
      <c r="AT123" s="233" t="s">
        <v>128</v>
      </c>
      <c r="AU123" s="233" t="s">
        <v>86</v>
      </c>
      <c r="AY123" s="18" t="s">
        <v>126</v>
      </c>
      <c r="BE123" s="234">
        <f>IF(O123="základní",K123,0)</f>
        <v>0</v>
      </c>
      <c r="BF123" s="234">
        <f>IF(O123="snížená",K123,0)</f>
        <v>0</v>
      </c>
      <c r="BG123" s="234">
        <f>IF(O123="zákl. přenesená",K123,0)</f>
        <v>0</v>
      </c>
      <c r="BH123" s="234">
        <f>IF(O123="sníž. přenesená",K123,0)</f>
        <v>0</v>
      </c>
      <c r="BI123" s="234">
        <f>IF(O123="nulová",K123,0)</f>
        <v>0</v>
      </c>
      <c r="BJ123" s="18" t="s">
        <v>84</v>
      </c>
      <c r="BK123" s="234">
        <f>ROUND(P123*H123,2)</f>
        <v>0</v>
      </c>
      <c r="BL123" s="18" t="s">
        <v>133</v>
      </c>
      <c r="BM123" s="233" t="s">
        <v>178</v>
      </c>
    </row>
    <row r="124" s="2" customFormat="1">
      <c r="A124" s="39"/>
      <c r="B124" s="40"/>
      <c r="C124" s="41"/>
      <c r="D124" s="235" t="s">
        <v>135</v>
      </c>
      <c r="E124" s="41"/>
      <c r="F124" s="236" t="s">
        <v>179</v>
      </c>
      <c r="G124" s="41"/>
      <c r="H124" s="41"/>
      <c r="I124" s="134"/>
      <c r="J124" s="134"/>
      <c r="K124" s="41"/>
      <c r="L124" s="41"/>
      <c r="M124" s="45"/>
      <c r="N124" s="237"/>
      <c r="O124" s="238"/>
      <c r="P124" s="85"/>
      <c r="Q124" s="85"/>
      <c r="R124" s="85"/>
      <c r="S124" s="85"/>
      <c r="T124" s="85"/>
      <c r="U124" s="85"/>
      <c r="V124" s="85"/>
      <c r="W124" s="85"/>
      <c r="X124" s="86"/>
      <c r="Y124" s="39"/>
      <c r="Z124" s="39"/>
      <c r="AA124" s="39"/>
      <c r="AB124" s="39"/>
      <c r="AC124" s="39"/>
      <c r="AD124" s="39"/>
      <c r="AE124" s="39"/>
      <c r="AT124" s="18" t="s">
        <v>135</v>
      </c>
      <c r="AU124" s="18" t="s">
        <v>86</v>
      </c>
    </row>
    <row r="125" s="14" customFormat="1">
      <c r="A125" s="14"/>
      <c r="B125" s="249"/>
      <c r="C125" s="250"/>
      <c r="D125" s="235" t="s">
        <v>137</v>
      </c>
      <c r="E125" s="251" t="s">
        <v>20</v>
      </c>
      <c r="F125" s="252" t="s">
        <v>174</v>
      </c>
      <c r="G125" s="250"/>
      <c r="H125" s="253">
        <v>140</v>
      </c>
      <c r="I125" s="254"/>
      <c r="J125" s="254"/>
      <c r="K125" s="250"/>
      <c r="L125" s="250"/>
      <c r="M125" s="255"/>
      <c r="N125" s="256"/>
      <c r="O125" s="257"/>
      <c r="P125" s="257"/>
      <c r="Q125" s="257"/>
      <c r="R125" s="257"/>
      <c r="S125" s="257"/>
      <c r="T125" s="257"/>
      <c r="U125" s="257"/>
      <c r="V125" s="257"/>
      <c r="W125" s="257"/>
      <c r="X125" s="258"/>
      <c r="Y125" s="14"/>
      <c r="Z125" s="14"/>
      <c r="AA125" s="14"/>
      <c r="AB125" s="14"/>
      <c r="AC125" s="14"/>
      <c r="AD125" s="14"/>
      <c r="AE125" s="14"/>
      <c r="AT125" s="259" t="s">
        <v>137</v>
      </c>
      <c r="AU125" s="259" t="s">
        <v>86</v>
      </c>
      <c r="AV125" s="14" t="s">
        <v>86</v>
      </c>
      <c r="AW125" s="14" t="s">
        <v>5</v>
      </c>
      <c r="AX125" s="14" t="s">
        <v>76</v>
      </c>
      <c r="AY125" s="259" t="s">
        <v>126</v>
      </c>
    </row>
    <row r="126" s="15" customFormat="1">
      <c r="A126" s="15"/>
      <c r="B126" s="260"/>
      <c r="C126" s="261"/>
      <c r="D126" s="235" t="s">
        <v>137</v>
      </c>
      <c r="E126" s="262" t="s">
        <v>20</v>
      </c>
      <c r="F126" s="263" t="s">
        <v>140</v>
      </c>
      <c r="G126" s="261"/>
      <c r="H126" s="264">
        <v>140</v>
      </c>
      <c r="I126" s="265"/>
      <c r="J126" s="265"/>
      <c r="K126" s="261"/>
      <c r="L126" s="261"/>
      <c r="M126" s="266"/>
      <c r="N126" s="267"/>
      <c r="O126" s="268"/>
      <c r="P126" s="268"/>
      <c r="Q126" s="268"/>
      <c r="R126" s="268"/>
      <c r="S126" s="268"/>
      <c r="T126" s="268"/>
      <c r="U126" s="268"/>
      <c r="V126" s="268"/>
      <c r="W126" s="268"/>
      <c r="X126" s="269"/>
      <c r="Y126" s="15"/>
      <c r="Z126" s="15"/>
      <c r="AA126" s="15"/>
      <c r="AB126" s="15"/>
      <c r="AC126" s="15"/>
      <c r="AD126" s="15"/>
      <c r="AE126" s="15"/>
      <c r="AT126" s="270" t="s">
        <v>137</v>
      </c>
      <c r="AU126" s="270" t="s">
        <v>86</v>
      </c>
      <c r="AV126" s="15" t="s">
        <v>133</v>
      </c>
      <c r="AW126" s="15" t="s">
        <v>5</v>
      </c>
      <c r="AX126" s="15" t="s">
        <v>84</v>
      </c>
      <c r="AY126" s="270" t="s">
        <v>126</v>
      </c>
    </row>
    <row r="127" s="12" customFormat="1" ht="22.8" customHeight="1">
      <c r="A127" s="12"/>
      <c r="B127" s="204"/>
      <c r="C127" s="205"/>
      <c r="D127" s="206" t="s">
        <v>75</v>
      </c>
      <c r="E127" s="219" t="s">
        <v>86</v>
      </c>
      <c r="F127" s="219" t="s">
        <v>180</v>
      </c>
      <c r="G127" s="205"/>
      <c r="H127" s="205"/>
      <c r="I127" s="208"/>
      <c r="J127" s="208"/>
      <c r="K127" s="220">
        <f>BK127</f>
        <v>0</v>
      </c>
      <c r="L127" s="205"/>
      <c r="M127" s="210"/>
      <c r="N127" s="211"/>
      <c r="O127" s="212"/>
      <c r="P127" s="212"/>
      <c r="Q127" s="213">
        <f>SUM(Q128:Q136)</f>
        <v>0</v>
      </c>
      <c r="R127" s="213">
        <f>SUM(R128:R136)</f>
        <v>0</v>
      </c>
      <c r="S127" s="212"/>
      <c r="T127" s="214">
        <f>SUM(T128:T136)</f>
        <v>0</v>
      </c>
      <c r="U127" s="212"/>
      <c r="V127" s="214">
        <f>SUM(V128:V136)</f>
        <v>4.5459533899999993</v>
      </c>
      <c r="W127" s="212"/>
      <c r="X127" s="215">
        <f>SUM(X128:X136)</f>
        <v>0</v>
      </c>
      <c r="Y127" s="12"/>
      <c r="Z127" s="12"/>
      <c r="AA127" s="12"/>
      <c r="AB127" s="12"/>
      <c r="AC127" s="12"/>
      <c r="AD127" s="12"/>
      <c r="AE127" s="12"/>
      <c r="AR127" s="216" t="s">
        <v>84</v>
      </c>
      <c r="AT127" s="217" t="s">
        <v>75</v>
      </c>
      <c r="AU127" s="217" t="s">
        <v>84</v>
      </c>
      <c r="AY127" s="216" t="s">
        <v>126</v>
      </c>
      <c r="BK127" s="218">
        <f>SUM(BK128:BK136)</f>
        <v>0</v>
      </c>
    </row>
    <row r="128" s="2" customFormat="1" ht="24" customHeight="1">
      <c r="A128" s="39"/>
      <c r="B128" s="40"/>
      <c r="C128" s="221" t="s">
        <v>181</v>
      </c>
      <c r="D128" s="221" t="s">
        <v>128</v>
      </c>
      <c r="E128" s="222" t="s">
        <v>182</v>
      </c>
      <c r="F128" s="223" t="s">
        <v>183</v>
      </c>
      <c r="G128" s="224" t="s">
        <v>131</v>
      </c>
      <c r="H128" s="225">
        <v>0.184</v>
      </c>
      <c r="I128" s="226"/>
      <c r="J128" s="226"/>
      <c r="K128" s="227">
        <f>ROUND(P128*H128,2)</f>
        <v>0</v>
      </c>
      <c r="L128" s="223" t="s">
        <v>132</v>
      </c>
      <c r="M128" s="45"/>
      <c r="N128" s="228" t="s">
        <v>20</v>
      </c>
      <c r="O128" s="229" t="s">
        <v>45</v>
      </c>
      <c r="P128" s="230">
        <f>I128+J128</f>
        <v>0</v>
      </c>
      <c r="Q128" s="230">
        <f>ROUND(I128*H128,2)</f>
        <v>0</v>
      </c>
      <c r="R128" s="230">
        <f>ROUND(J128*H128,2)</f>
        <v>0</v>
      </c>
      <c r="S128" s="85"/>
      <c r="T128" s="231">
        <f>S128*H128</f>
        <v>0</v>
      </c>
      <c r="U128" s="231">
        <v>2.1600000000000001</v>
      </c>
      <c r="V128" s="231">
        <f>U128*H128</f>
        <v>0.39744000000000002</v>
      </c>
      <c r="W128" s="231">
        <v>0</v>
      </c>
      <c r="X128" s="232">
        <f>W128*H128</f>
        <v>0</v>
      </c>
      <c r="Y128" s="39"/>
      <c r="Z128" s="39"/>
      <c r="AA128" s="39"/>
      <c r="AB128" s="39"/>
      <c r="AC128" s="39"/>
      <c r="AD128" s="39"/>
      <c r="AE128" s="39"/>
      <c r="AR128" s="233" t="s">
        <v>133</v>
      </c>
      <c r="AT128" s="233" t="s">
        <v>128</v>
      </c>
      <c r="AU128" s="233" t="s">
        <v>86</v>
      </c>
      <c r="AY128" s="18" t="s">
        <v>126</v>
      </c>
      <c r="BE128" s="234">
        <f>IF(O128="základní",K128,0)</f>
        <v>0</v>
      </c>
      <c r="BF128" s="234">
        <f>IF(O128="snížená",K128,0)</f>
        <v>0</v>
      </c>
      <c r="BG128" s="234">
        <f>IF(O128="zákl. přenesená",K128,0)</f>
        <v>0</v>
      </c>
      <c r="BH128" s="234">
        <f>IF(O128="sníž. přenesená",K128,0)</f>
        <v>0</v>
      </c>
      <c r="BI128" s="234">
        <f>IF(O128="nulová",K128,0)</f>
        <v>0</v>
      </c>
      <c r="BJ128" s="18" t="s">
        <v>84</v>
      </c>
      <c r="BK128" s="234">
        <f>ROUND(P128*H128,2)</f>
        <v>0</v>
      </c>
      <c r="BL128" s="18" t="s">
        <v>133</v>
      </c>
      <c r="BM128" s="233" t="s">
        <v>184</v>
      </c>
    </row>
    <row r="129" s="2" customFormat="1">
      <c r="A129" s="39"/>
      <c r="B129" s="40"/>
      <c r="C129" s="41"/>
      <c r="D129" s="235" t="s">
        <v>135</v>
      </c>
      <c r="E129" s="41"/>
      <c r="F129" s="236" t="s">
        <v>185</v>
      </c>
      <c r="G129" s="41"/>
      <c r="H129" s="41"/>
      <c r="I129" s="134"/>
      <c r="J129" s="134"/>
      <c r="K129" s="41"/>
      <c r="L129" s="41"/>
      <c r="M129" s="45"/>
      <c r="N129" s="237"/>
      <c r="O129" s="238"/>
      <c r="P129" s="85"/>
      <c r="Q129" s="85"/>
      <c r="R129" s="85"/>
      <c r="S129" s="85"/>
      <c r="T129" s="85"/>
      <c r="U129" s="85"/>
      <c r="V129" s="85"/>
      <c r="W129" s="85"/>
      <c r="X129" s="86"/>
      <c r="Y129" s="39"/>
      <c r="Z129" s="39"/>
      <c r="AA129" s="39"/>
      <c r="AB129" s="39"/>
      <c r="AC129" s="39"/>
      <c r="AD129" s="39"/>
      <c r="AE129" s="39"/>
      <c r="AT129" s="18" t="s">
        <v>135</v>
      </c>
      <c r="AU129" s="18" t="s">
        <v>86</v>
      </c>
    </row>
    <row r="130" s="14" customFormat="1">
      <c r="A130" s="14"/>
      <c r="B130" s="249"/>
      <c r="C130" s="250"/>
      <c r="D130" s="235" t="s">
        <v>137</v>
      </c>
      <c r="E130" s="251" t="s">
        <v>20</v>
      </c>
      <c r="F130" s="252" t="s">
        <v>186</v>
      </c>
      <c r="G130" s="250"/>
      <c r="H130" s="253">
        <v>0.184</v>
      </c>
      <c r="I130" s="254"/>
      <c r="J130" s="254"/>
      <c r="K130" s="250"/>
      <c r="L130" s="250"/>
      <c r="M130" s="255"/>
      <c r="N130" s="256"/>
      <c r="O130" s="257"/>
      <c r="P130" s="257"/>
      <c r="Q130" s="257"/>
      <c r="R130" s="257"/>
      <c r="S130" s="257"/>
      <c r="T130" s="257"/>
      <c r="U130" s="257"/>
      <c r="V130" s="257"/>
      <c r="W130" s="257"/>
      <c r="X130" s="258"/>
      <c r="Y130" s="14"/>
      <c r="Z130" s="14"/>
      <c r="AA130" s="14"/>
      <c r="AB130" s="14"/>
      <c r="AC130" s="14"/>
      <c r="AD130" s="14"/>
      <c r="AE130" s="14"/>
      <c r="AT130" s="259" t="s">
        <v>137</v>
      </c>
      <c r="AU130" s="259" t="s">
        <v>86</v>
      </c>
      <c r="AV130" s="14" t="s">
        <v>86</v>
      </c>
      <c r="AW130" s="14" t="s">
        <v>5</v>
      </c>
      <c r="AX130" s="14" t="s">
        <v>76</v>
      </c>
      <c r="AY130" s="259" t="s">
        <v>126</v>
      </c>
    </row>
    <row r="131" s="15" customFormat="1">
      <c r="A131" s="15"/>
      <c r="B131" s="260"/>
      <c r="C131" s="261"/>
      <c r="D131" s="235" t="s">
        <v>137</v>
      </c>
      <c r="E131" s="262" t="s">
        <v>20</v>
      </c>
      <c r="F131" s="263" t="s">
        <v>140</v>
      </c>
      <c r="G131" s="261"/>
      <c r="H131" s="264">
        <v>0.184</v>
      </c>
      <c r="I131" s="265"/>
      <c r="J131" s="265"/>
      <c r="K131" s="261"/>
      <c r="L131" s="261"/>
      <c r="M131" s="266"/>
      <c r="N131" s="267"/>
      <c r="O131" s="268"/>
      <c r="P131" s="268"/>
      <c r="Q131" s="268"/>
      <c r="R131" s="268"/>
      <c r="S131" s="268"/>
      <c r="T131" s="268"/>
      <c r="U131" s="268"/>
      <c r="V131" s="268"/>
      <c r="W131" s="268"/>
      <c r="X131" s="269"/>
      <c r="Y131" s="15"/>
      <c r="Z131" s="15"/>
      <c r="AA131" s="15"/>
      <c r="AB131" s="15"/>
      <c r="AC131" s="15"/>
      <c r="AD131" s="15"/>
      <c r="AE131" s="15"/>
      <c r="AT131" s="270" t="s">
        <v>137</v>
      </c>
      <c r="AU131" s="270" t="s">
        <v>86</v>
      </c>
      <c r="AV131" s="15" t="s">
        <v>133</v>
      </c>
      <c r="AW131" s="15" t="s">
        <v>5</v>
      </c>
      <c r="AX131" s="15" t="s">
        <v>84</v>
      </c>
      <c r="AY131" s="270" t="s">
        <v>126</v>
      </c>
    </row>
    <row r="132" s="2" customFormat="1" ht="24" customHeight="1">
      <c r="A132" s="39"/>
      <c r="B132" s="40"/>
      <c r="C132" s="221" t="s">
        <v>187</v>
      </c>
      <c r="D132" s="221" t="s">
        <v>128</v>
      </c>
      <c r="E132" s="222" t="s">
        <v>188</v>
      </c>
      <c r="F132" s="223" t="s">
        <v>189</v>
      </c>
      <c r="G132" s="224" t="s">
        <v>131</v>
      </c>
      <c r="H132" s="225">
        <v>1.6910000000000001</v>
      </c>
      <c r="I132" s="226"/>
      <c r="J132" s="226"/>
      <c r="K132" s="227">
        <f>ROUND(P132*H132,2)</f>
        <v>0</v>
      </c>
      <c r="L132" s="223" t="s">
        <v>132</v>
      </c>
      <c r="M132" s="45"/>
      <c r="N132" s="228" t="s">
        <v>20</v>
      </c>
      <c r="O132" s="229" t="s">
        <v>45</v>
      </c>
      <c r="P132" s="230">
        <f>I132+J132</f>
        <v>0</v>
      </c>
      <c r="Q132" s="230">
        <f>ROUND(I132*H132,2)</f>
        <v>0</v>
      </c>
      <c r="R132" s="230">
        <f>ROUND(J132*H132,2)</f>
        <v>0</v>
      </c>
      <c r="S132" s="85"/>
      <c r="T132" s="231">
        <f>S132*H132</f>
        <v>0</v>
      </c>
      <c r="U132" s="231">
        <v>2.45329</v>
      </c>
      <c r="V132" s="231">
        <f>U132*H132</f>
        <v>4.1485133899999997</v>
      </c>
      <c r="W132" s="231">
        <v>0</v>
      </c>
      <c r="X132" s="232">
        <f>W132*H132</f>
        <v>0</v>
      </c>
      <c r="Y132" s="39"/>
      <c r="Z132" s="39"/>
      <c r="AA132" s="39"/>
      <c r="AB132" s="39"/>
      <c r="AC132" s="39"/>
      <c r="AD132" s="39"/>
      <c r="AE132" s="39"/>
      <c r="AR132" s="233" t="s">
        <v>133</v>
      </c>
      <c r="AT132" s="233" t="s">
        <v>128</v>
      </c>
      <c r="AU132" s="233" t="s">
        <v>86</v>
      </c>
      <c r="AY132" s="18" t="s">
        <v>126</v>
      </c>
      <c r="BE132" s="234">
        <f>IF(O132="základní",K132,0)</f>
        <v>0</v>
      </c>
      <c r="BF132" s="234">
        <f>IF(O132="snížená",K132,0)</f>
        <v>0</v>
      </c>
      <c r="BG132" s="234">
        <f>IF(O132="zákl. přenesená",K132,0)</f>
        <v>0</v>
      </c>
      <c r="BH132" s="234">
        <f>IF(O132="sníž. přenesená",K132,0)</f>
        <v>0</v>
      </c>
      <c r="BI132" s="234">
        <f>IF(O132="nulová",K132,0)</f>
        <v>0</v>
      </c>
      <c r="BJ132" s="18" t="s">
        <v>84</v>
      </c>
      <c r="BK132" s="234">
        <f>ROUND(P132*H132,2)</f>
        <v>0</v>
      </c>
      <c r="BL132" s="18" t="s">
        <v>133</v>
      </c>
      <c r="BM132" s="233" t="s">
        <v>190</v>
      </c>
    </row>
    <row r="133" s="2" customFormat="1">
      <c r="A133" s="39"/>
      <c r="B133" s="40"/>
      <c r="C133" s="41"/>
      <c r="D133" s="235" t="s">
        <v>135</v>
      </c>
      <c r="E133" s="41"/>
      <c r="F133" s="236" t="s">
        <v>191</v>
      </c>
      <c r="G133" s="41"/>
      <c r="H133" s="41"/>
      <c r="I133" s="134"/>
      <c r="J133" s="134"/>
      <c r="K133" s="41"/>
      <c r="L133" s="41"/>
      <c r="M133" s="45"/>
      <c r="N133" s="237"/>
      <c r="O133" s="238"/>
      <c r="P133" s="85"/>
      <c r="Q133" s="85"/>
      <c r="R133" s="85"/>
      <c r="S133" s="85"/>
      <c r="T133" s="85"/>
      <c r="U133" s="85"/>
      <c r="V133" s="85"/>
      <c r="W133" s="85"/>
      <c r="X133" s="86"/>
      <c r="Y133" s="39"/>
      <c r="Z133" s="39"/>
      <c r="AA133" s="39"/>
      <c r="AB133" s="39"/>
      <c r="AC133" s="39"/>
      <c r="AD133" s="39"/>
      <c r="AE133" s="39"/>
      <c r="AT133" s="18" t="s">
        <v>135</v>
      </c>
      <c r="AU133" s="18" t="s">
        <v>86</v>
      </c>
    </row>
    <row r="134" s="14" customFormat="1">
      <c r="A134" s="14"/>
      <c r="B134" s="249"/>
      <c r="C134" s="250"/>
      <c r="D134" s="235" t="s">
        <v>137</v>
      </c>
      <c r="E134" s="251" t="s">
        <v>20</v>
      </c>
      <c r="F134" s="252" t="s">
        <v>192</v>
      </c>
      <c r="G134" s="250"/>
      <c r="H134" s="253">
        <v>1.47</v>
      </c>
      <c r="I134" s="254"/>
      <c r="J134" s="254"/>
      <c r="K134" s="250"/>
      <c r="L134" s="250"/>
      <c r="M134" s="255"/>
      <c r="N134" s="256"/>
      <c r="O134" s="257"/>
      <c r="P134" s="257"/>
      <c r="Q134" s="257"/>
      <c r="R134" s="257"/>
      <c r="S134" s="257"/>
      <c r="T134" s="257"/>
      <c r="U134" s="257"/>
      <c r="V134" s="257"/>
      <c r="W134" s="257"/>
      <c r="X134" s="258"/>
      <c r="Y134" s="14"/>
      <c r="Z134" s="14"/>
      <c r="AA134" s="14"/>
      <c r="AB134" s="14"/>
      <c r="AC134" s="14"/>
      <c r="AD134" s="14"/>
      <c r="AE134" s="14"/>
      <c r="AT134" s="259" t="s">
        <v>137</v>
      </c>
      <c r="AU134" s="259" t="s">
        <v>86</v>
      </c>
      <c r="AV134" s="14" t="s">
        <v>86</v>
      </c>
      <c r="AW134" s="14" t="s">
        <v>5</v>
      </c>
      <c r="AX134" s="14" t="s">
        <v>76</v>
      </c>
      <c r="AY134" s="259" t="s">
        <v>126</v>
      </c>
    </row>
    <row r="135" s="15" customFormat="1">
      <c r="A135" s="15"/>
      <c r="B135" s="260"/>
      <c r="C135" s="261"/>
      <c r="D135" s="235" t="s">
        <v>137</v>
      </c>
      <c r="E135" s="262" t="s">
        <v>20</v>
      </c>
      <c r="F135" s="263" t="s">
        <v>140</v>
      </c>
      <c r="G135" s="261"/>
      <c r="H135" s="264">
        <v>1.47</v>
      </c>
      <c r="I135" s="265"/>
      <c r="J135" s="265"/>
      <c r="K135" s="261"/>
      <c r="L135" s="261"/>
      <c r="M135" s="266"/>
      <c r="N135" s="267"/>
      <c r="O135" s="268"/>
      <c r="P135" s="268"/>
      <c r="Q135" s="268"/>
      <c r="R135" s="268"/>
      <c r="S135" s="268"/>
      <c r="T135" s="268"/>
      <c r="U135" s="268"/>
      <c r="V135" s="268"/>
      <c r="W135" s="268"/>
      <c r="X135" s="269"/>
      <c r="Y135" s="15"/>
      <c r="Z135" s="15"/>
      <c r="AA135" s="15"/>
      <c r="AB135" s="15"/>
      <c r="AC135" s="15"/>
      <c r="AD135" s="15"/>
      <c r="AE135" s="15"/>
      <c r="AT135" s="270" t="s">
        <v>137</v>
      </c>
      <c r="AU135" s="270" t="s">
        <v>86</v>
      </c>
      <c r="AV135" s="15" t="s">
        <v>133</v>
      </c>
      <c r="AW135" s="15" t="s">
        <v>5</v>
      </c>
      <c r="AX135" s="15" t="s">
        <v>84</v>
      </c>
      <c r="AY135" s="270" t="s">
        <v>126</v>
      </c>
    </row>
    <row r="136" s="14" customFormat="1">
      <c r="A136" s="14"/>
      <c r="B136" s="249"/>
      <c r="C136" s="250"/>
      <c r="D136" s="235" t="s">
        <v>137</v>
      </c>
      <c r="E136" s="250"/>
      <c r="F136" s="252" t="s">
        <v>193</v>
      </c>
      <c r="G136" s="250"/>
      <c r="H136" s="253">
        <v>1.6910000000000001</v>
      </c>
      <c r="I136" s="254"/>
      <c r="J136" s="254"/>
      <c r="K136" s="250"/>
      <c r="L136" s="250"/>
      <c r="M136" s="255"/>
      <c r="N136" s="256"/>
      <c r="O136" s="257"/>
      <c r="P136" s="257"/>
      <c r="Q136" s="257"/>
      <c r="R136" s="257"/>
      <c r="S136" s="257"/>
      <c r="T136" s="257"/>
      <c r="U136" s="257"/>
      <c r="V136" s="257"/>
      <c r="W136" s="257"/>
      <c r="X136" s="258"/>
      <c r="Y136" s="14"/>
      <c r="Z136" s="14"/>
      <c r="AA136" s="14"/>
      <c r="AB136" s="14"/>
      <c r="AC136" s="14"/>
      <c r="AD136" s="14"/>
      <c r="AE136" s="14"/>
      <c r="AT136" s="259" t="s">
        <v>137</v>
      </c>
      <c r="AU136" s="259" t="s">
        <v>86</v>
      </c>
      <c r="AV136" s="14" t="s">
        <v>86</v>
      </c>
      <c r="AW136" s="14" t="s">
        <v>4</v>
      </c>
      <c r="AX136" s="14" t="s">
        <v>84</v>
      </c>
      <c r="AY136" s="259" t="s">
        <v>126</v>
      </c>
    </row>
    <row r="137" s="12" customFormat="1" ht="22.8" customHeight="1">
      <c r="A137" s="12"/>
      <c r="B137" s="204"/>
      <c r="C137" s="205"/>
      <c r="D137" s="206" t="s">
        <v>75</v>
      </c>
      <c r="E137" s="219" t="s">
        <v>147</v>
      </c>
      <c r="F137" s="219" t="s">
        <v>194</v>
      </c>
      <c r="G137" s="205"/>
      <c r="H137" s="205"/>
      <c r="I137" s="208"/>
      <c r="J137" s="208"/>
      <c r="K137" s="220">
        <f>BK137</f>
        <v>0</v>
      </c>
      <c r="L137" s="205"/>
      <c r="M137" s="210"/>
      <c r="N137" s="211"/>
      <c r="O137" s="212"/>
      <c r="P137" s="212"/>
      <c r="Q137" s="213">
        <f>SUM(Q138:Q169)</f>
        <v>0</v>
      </c>
      <c r="R137" s="213">
        <f>SUM(R138:R169)</f>
        <v>0</v>
      </c>
      <c r="S137" s="212"/>
      <c r="T137" s="214">
        <f>SUM(T138:T169)</f>
        <v>0</v>
      </c>
      <c r="U137" s="212"/>
      <c r="V137" s="214">
        <f>SUM(V138:V169)</f>
        <v>5.09884</v>
      </c>
      <c r="W137" s="212"/>
      <c r="X137" s="215">
        <f>SUM(X138:X169)</f>
        <v>0</v>
      </c>
      <c r="Y137" s="12"/>
      <c r="Z137" s="12"/>
      <c r="AA137" s="12"/>
      <c r="AB137" s="12"/>
      <c r="AC137" s="12"/>
      <c r="AD137" s="12"/>
      <c r="AE137" s="12"/>
      <c r="AR137" s="216" t="s">
        <v>84</v>
      </c>
      <c r="AT137" s="217" t="s">
        <v>75</v>
      </c>
      <c r="AU137" s="217" t="s">
        <v>84</v>
      </c>
      <c r="AY137" s="216" t="s">
        <v>126</v>
      </c>
      <c r="BK137" s="218">
        <f>SUM(BK138:BK169)</f>
        <v>0</v>
      </c>
    </row>
    <row r="138" s="2" customFormat="1" ht="24" customHeight="1">
      <c r="A138" s="39"/>
      <c r="B138" s="40"/>
      <c r="C138" s="221" t="s">
        <v>195</v>
      </c>
      <c r="D138" s="221" t="s">
        <v>128</v>
      </c>
      <c r="E138" s="222" t="s">
        <v>196</v>
      </c>
      <c r="F138" s="223" t="s">
        <v>197</v>
      </c>
      <c r="G138" s="224" t="s">
        <v>198</v>
      </c>
      <c r="H138" s="225">
        <v>26</v>
      </c>
      <c r="I138" s="226"/>
      <c r="J138" s="226"/>
      <c r="K138" s="227">
        <f>ROUND(P138*H138,2)</f>
        <v>0</v>
      </c>
      <c r="L138" s="223" t="s">
        <v>132</v>
      </c>
      <c r="M138" s="45"/>
      <c r="N138" s="228" t="s">
        <v>20</v>
      </c>
      <c r="O138" s="229" t="s">
        <v>45</v>
      </c>
      <c r="P138" s="230">
        <f>I138+J138</f>
        <v>0</v>
      </c>
      <c r="Q138" s="230">
        <f>ROUND(I138*H138,2)</f>
        <v>0</v>
      </c>
      <c r="R138" s="230">
        <f>ROUND(J138*H138,2)</f>
        <v>0</v>
      </c>
      <c r="S138" s="85"/>
      <c r="T138" s="231">
        <f>S138*H138</f>
        <v>0</v>
      </c>
      <c r="U138" s="231">
        <v>0.17488999999999999</v>
      </c>
      <c r="V138" s="231">
        <f>U138*H138</f>
        <v>4.5471399999999997</v>
      </c>
      <c r="W138" s="231">
        <v>0</v>
      </c>
      <c r="X138" s="232">
        <f>W138*H138</f>
        <v>0</v>
      </c>
      <c r="Y138" s="39"/>
      <c r="Z138" s="39"/>
      <c r="AA138" s="39"/>
      <c r="AB138" s="39"/>
      <c r="AC138" s="39"/>
      <c r="AD138" s="39"/>
      <c r="AE138" s="39"/>
      <c r="AR138" s="233" t="s">
        <v>133</v>
      </c>
      <c r="AT138" s="233" t="s">
        <v>128</v>
      </c>
      <c r="AU138" s="233" t="s">
        <v>86</v>
      </c>
      <c r="AY138" s="18" t="s">
        <v>126</v>
      </c>
      <c r="BE138" s="234">
        <f>IF(O138="základní",K138,0)</f>
        <v>0</v>
      </c>
      <c r="BF138" s="234">
        <f>IF(O138="snížená",K138,0)</f>
        <v>0</v>
      </c>
      <c r="BG138" s="234">
        <f>IF(O138="zákl. přenesená",K138,0)</f>
        <v>0</v>
      </c>
      <c r="BH138" s="234">
        <f>IF(O138="sníž. přenesená",K138,0)</f>
        <v>0</v>
      </c>
      <c r="BI138" s="234">
        <f>IF(O138="nulová",K138,0)</f>
        <v>0</v>
      </c>
      <c r="BJ138" s="18" t="s">
        <v>84</v>
      </c>
      <c r="BK138" s="234">
        <f>ROUND(P138*H138,2)</f>
        <v>0</v>
      </c>
      <c r="BL138" s="18" t="s">
        <v>133</v>
      </c>
      <c r="BM138" s="233" t="s">
        <v>199</v>
      </c>
    </row>
    <row r="139" s="2" customFormat="1">
      <c r="A139" s="39"/>
      <c r="B139" s="40"/>
      <c r="C139" s="41"/>
      <c r="D139" s="235" t="s">
        <v>135</v>
      </c>
      <c r="E139" s="41"/>
      <c r="F139" s="236" t="s">
        <v>200</v>
      </c>
      <c r="G139" s="41"/>
      <c r="H139" s="41"/>
      <c r="I139" s="134"/>
      <c r="J139" s="134"/>
      <c r="K139" s="41"/>
      <c r="L139" s="41"/>
      <c r="M139" s="45"/>
      <c r="N139" s="237"/>
      <c r="O139" s="238"/>
      <c r="P139" s="85"/>
      <c r="Q139" s="85"/>
      <c r="R139" s="85"/>
      <c r="S139" s="85"/>
      <c r="T139" s="85"/>
      <c r="U139" s="85"/>
      <c r="V139" s="85"/>
      <c r="W139" s="85"/>
      <c r="X139" s="86"/>
      <c r="Y139" s="39"/>
      <c r="Z139" s="39"/>
      <c r="AA139" s="39"/>
      <c r="AB139" s="39"/>
      <c r="AC139" s="39"/>
      <c r="AD139" s="39"/>
      <c r="AE139" s="39"/>
      <c r="AT139" s="18" t="s">
        <v>135</v>
      </c>
      <c r="AU139" s="18" t="s">
        <v>86</v>
      </c>
    </row>
    <row r="140" s="14" customFormat="1">
      <c r="A140" s="14"/>
      <c r="B140" s="249"/>
      <c r="C140" s="250"/>
      <c r="D140" s="235" t="s">
        <v>137</v>
      </c>
      <c r="E140" s="251" t="s">
        <v>20</v>
      </c>
      <c r="F140" s="252" t="s">
        <v>201</v>
      </c>
      <c r="G140" s="250"/>
      <c r="H140" s="253">
        <v>26</v>
      </c>
      <c r="I140" s="254"/>
      <c r="J140" s="254"/>
      <c r="K140" s="250"/>
      <c r="L140" s="250"/>
      <c r="M140" s="255"/>
      <c r="N140" s="256"/>
      <c r="O140" s="257"/>
      <c r="P140" s="257"/>
      <c r="Q140" s="257"/>
      <c r="R140" s="257"/>
      <c r="S140" s="257"/>
      <c r="T140" s="257"/>
      <c r="U140" s="257"/>
      <c r="V140" s="257"/>
      <c r="W140" s="257"/>
      <c r="X140" s="258"/>
      <c r="Y140" s="14"/>
      <c r="Z140" s="14"/>
      <c r="AA140" s="14"/>
      <c r="AB140" s="14"/>
      <c r="AC140" s="14"/>
      <c r="AD140" s="14"/>
      <c r="AE140" s="14"/>
      <c r="AT140" s="259" t="s">
        <v>137</v>
      </c>
      <c r="AU140" s="259" t="s">
        <v>86</v>
      </c>
      <c r="AV140" s="14" t="s">
        <v>86</v>
      </c>
      <c r="AW140" s="14" t="s">
        <v>5</v>
      </c>
      <c r="AX140" s="14" t="s">
        <v>76</v>
      </c>
      <c r="AY140" s="259" t="s">
        <v>126</v>
      </c>
    </row>
    <row r="141" s="15" customFormat="1">
      <c r="A141" s="15"/>
      <c r="B141" s="260"/>
      <c r="C141" s="261"/>
      <c r="D141" s="235" t="s">
        <v>137</v>
      </c>
      <c r="E141" s="262" t="s">
        <v>20</v>
      </c>
      <c r="F141" s="263" t="s">
        <v>140</v>
      </c>
      <c r="G141" s="261"/>
      <c r="H141" s="264">
        <v>26</v>
      </c>
      <c r="I141" s="265"/>
      <c r="J141" s="265"/>
      <c r="K141" s="261"/>
      <c r="L141" s="261"/>
      <c r="M141" s="266"/>
      <c r="N141" s="267"/>
      <c r="O141" s="268"/>
      <c r="P141" s="268"/>
      <c r="Q141" s="268"/>
      <c r="R141" s="268"/>
      <c r="S141" s="268"/>
      <c r="T141" s="268"/>
      <c r="U141" s="268"/>
      <c r="V141" s="268"/>
      <c r="W141" s="268"/>
      <c r="X141" s="269"/>
      <c r="Y141" s="15"/>
      <c r="Z141" s="15"/>
      <c r="AA141" s="15"/>
      <c r="AB141" s="15"/>
      <c r="AC141" s="15"/>
      <c r="AD141" s="15"/>
      <c r="AE141" s="15"/>
      <c r="AT141" s="270" t="s">
        <v>137</v>
      </c>
      <c r="AU141" s="270" t="s">
        <v>86</v>
      </c>
      <c r="AV141" s="15" t="s">
        <v>133</v>
      </c>
      <c r="AW141" s="15" t="s">
        <v>5</v>
      </c>
      <c r="AX141" s="15" t="s">
        <v>84</v>
      </c>
      <c r="AY141" s="270" t="s">
        <v>126</v>
      </c>
    </row>
    <row r="142" s="2" customFormat="1" ht="24" customHeight="1">
      <c r="A142" s="39"/>
      <c r="B142" s="40"/>
      <c r="C142" s="271" t="s">
        <v>202</v>
      </c>
      <c r="D142" s="271" t="s">
        <v>203</v>
      </c>
      <c r="E142" s="272" t="s">
        <v>204</v>
      </c>
      <c r="F142" s="273" t="s">
        <v>205</v>
      </c>
      <c r="G142" s="274" t="s">
        <v>198</v>
      </c>
      <c r="H142" s="275">
        <v>12</v>
      </c>
      <c r="I142" s="276"/>
      <c r="J142" s="277"/>
      <c r="K142" s="278">
        <f>ROUND(P142*H142,2)</f>
        <v>0</v>
      </c>
      <c r="L142" s="273" t="s">
        <v>132</v>
      </c>
      <c r="M142" s="279"/>
      <c r="N142" s="280" t="s">
        <v>20</v>
      </c>
      <c r="O142" s="229" t="s">
        <v>45</v>
      </c>
      <c r="P142" s="230">
        <f>I142+J142</f>
        <v>0</v>
      </c>
      <c r="Q142" s="230">
        <f>ROUND(I142*H142,2)</f>
        <v>0</v>
      </c>
      <c r="R142" s="230">
        <f>ROUND(J142*H142,2)</f>
        <v>0</v>
      </c>
      <c r="S142" s="85"/>
      <c r="T142" s="231">
        <f>S142*H142</f>
        <v>0</v>
      </c>
      <c r="U142" s="231">
        <v>0.0071000000000000004</v>
      </c>
      <c r="V142" s="231">
        <f>U142*H142</f>
        <v>0.085199999999999998</v>
      </c>
      <c r="W142" s="231">
        <v>0</v>
      </c>
      <c r="X142" s="232">
        <f>W142*H142</f>
        <v>0</v>
      </c>
      <c r="Y142" s="39"/>
      <c r="Z142" s="39"/>
      <c r="AA142" s="39"/>
      <c r="AB142" s="39"/>
      <c r="AC142" s="39"/>
      <c r="AD142" s="39"/>
      <c r="AE142" s="39"/>
      <c r="AR142" s="233" t="s">
        <v>175</v>
      </c>
      <c r="AT142" s="233" t="s">
        <v>203</v>
      </c>
      <c r="AU142" s="233" t="s">
        <v>86</v>
      </c>
      <c r="AY142" s="18" t="s">
        <v>126</v>
      </c>
      <c r="BE142" s="234">
        <f>IF(O142="základní",K142,0)</f>
        <v>0</v>
      </c>
      <c r="BF142" s="234">
        <f>IF(O142="snížená",K142,0)</f>
        <v>0</v>
      </c>
      <c r="BG142" s="234">
        <f>IF(O142="zákl. přenesená",K142,0)</f>
        <v>0</v>
      </c>
      <c r="BH142" s="234">
        <f>IF(O142="sníž. přenesená",K142,0)</f>
        <v>0</v>
      </c>
      <c r="BI142" s="234">
        <f>IF(O142="nulová",K142,0)</f>
        <v>0</v>
      </c>
      <c r="BJ142" s="18" t="s">
        <v>84</v>
      </c>
      <c r="BK142" s="234">
        <f>ROUND(P142*H142,2)</f>
        <v>0</v>
      </c>
      <c r="BL142" s="18" t="s">
        <v>133</v>
      </c>
      <c r="BM142" s="233" t="s">
        <v>206</v>
      </c>
    </row>
    <row r="143" s="14" customFormat="1">
      <c r="A143" s="14"/>
      <c r="B143" s="249"/>
      <c r="C143" s="250"/>
      <c r="D143" s="235" t="s">
        <v>137</v>
      </c>
      <c r="E143" s="251" t="s">
        <v>20</v>
      </c>
      <c r="F143" s="252" t="s">
        <v>202</v>
      </c>
      <c r="G143" s="250"/>
      <c r="H143" s="253">
        <v>12</v>
      </c>
      <c r="I143" s="254"/>
      <c r="J143" s="254"/>
      <c r="K143" s="250"/>
      <c r="L143" s="250"/>
      <c r="M143" s="255"/>
      <c r="N143" s="256"/>
      <c r="O143" s="257"/>
      <c r="P143" s="257"/>
      <c r="Q143" s="257"/>
      <c r="R143" s="257"/>
      <c r="S143" s="257"/>
      <c r="T143" s="257"/>
      <c r="U143" s="257"/>
      <c r="V143" s="257"/>
      <c r="W143" s="257"/>
      <c r="X143" s="258"/>
      <c r="Y143" s="14"/>
      <c r="Z143" s="14"/>
      <c r="AA143" s="14"/>
      <c r="AB143" s="14"/>
      <c r="AC143" s="14"/>
      <c r="AD143" s="14"/>
      <c r="AE143" s="14"/>
      <c r="AT143" s="259" t="s">
        <v>137</v>
      </c>
      <c r="AU143" s="259" t="s">
        <v>86</v>
      </c>
      <c r="AV143" s="14" t="s">
        <v>86</v>
      </c>
      <c r="AW143" s="14" t="s">
        <v>5</v>
      </c>
      <c r="AX143" s="14" t="s">
        <v>76</v>
      </c>
      <c r="AY143" s="259" t="s">
        <v>126</v>
      </c>
    </row>
    <row r="144" s="15" customFormat="1">
      <c r="A144" s="15"/>
      <c r="B144" s="260"/>
      <c r="C144" s="261"/>
      <c r="D144" s="235" t="s">
        <v>137</v>
      </c>
      <c r="E144" s="262" t="s">
        <v>20</v>
      </c>
      <c r="F144" s="263" t="s">
        <v>140</v>
      </c>
      <c r="G144" s="261"/>
      <c r="H144" s="264">
        <v>12</v>
      </c>
      <c r="I144" s="265"/>
      <c r="J144" s="265"/>
      <c r="K144" s="261"/>
      <c r="L144" s="261"/>
      <c r="M144" s="266"/>
      <c r="N144" s="267"/>
      <c r="O144" s="268"/>
      <c r="P144" s="268"/>
      <c r="Q144" s="268"/>
      <c r="R144" s="268"/>
      <c r="S144" s="268"/>
      <c r="T144" s="268"/>
      <c r="U144" s="268"/>
      <c r="V144" s="268"/>
      <c r="W144" s="268"/>
      <c r="X144" s="269"/>
      <c r="Y144" s="15"/>
      <c r="Z144" s="15"/>
      <c r="AA144" s="15"/>
      <c r="AB144" s="15"/>
      <c r="AC144" s="15"/>
      <c r="AD144" s="15"/>
      <c r="AE144" s="15"/>
      <c r="AT144" s="270" t="s">
        <v>137</v>
      </c>
      <c r="AU144" s="270" t="s">
        <v>86</v>
      </c>
      <c r="AV144" s="15" t="s">
        <v>133</v>
      </c>
      <c r="AW144" s="15" t="s">
        <v>5</v>
      </c>
      <c r="AX144" s="15" t="s">
        <v>84</v>
      </c>
      <c r="AY144" s="270" t="s">
        <v>126</v>
      </c>
    </row>
    <row r="145" s="2" customFormat="1" ht="24" customHeight="1">
      <c r="A145" s="39"/>
      <c r="B145" s="40"/>
      <c r="C145" s="271" t="s">
        <v>207</v>
      </c>
      <c r="D145" s="271" t="s">
        <v>203</v>
      </c>
      <c r="E145" s="272" t="s">
        <v>208</v>
      </c>
      <c r="F145" s="273" t="s">
        <v>209</v>
      </c>
      <c r="G145" s="274" t="s">
        <v>198</v>
      </c>
      <c r="H145" s="275">
        <v>14</v>
      </c>
      <c r="I145" s="276"/>
      <c r="J145" s="277"/>
      <c r="K145" s="278">
        <f>ROUND(P145*H145,2)</f>
        <v>0</v>
      </c>
      <c r="L145" s="273" t="s">
        <v>132</v>
      </c>
      <c r="M145" s="279"/>
      <c r="N145" s="280" t="s">
        <v>20</v>
      </c>
      <c r="O145" s="229" t="s">
        <v>45</v>
      </c>
      <c r="P145" s="230">
        <f>I145+J145</f>
        <v>0</v>
      </c>
      <c r="Q145" s="230">
        <f>ROUND(I145*H145,2)</f>
        <v>0</v>
      </c>
      <c r="R145" s="230">
        <f>ROUND(J145*H145,2)</f>
        <v>0</v>
      </c>
      <c r="S145" s="85"/>
      <c r="T145" s="231">
        <f>S145*H145</f>
        <v>0</v>
      </c>
      <c r="U145" s="231">
        <v>0.0053</v>
      </c>
      <c r="V145" s="231">
        <f>U145*H145</f>
        <v>0.074200000000000002</v>
      </c>
      <c r="W145" s="231">
        <v>0</v>
      </c>
      <c r="X145" s="232">
        <f>W145*H145</f>
        <v>0</v>
      </c>
      <c r="Y145" s="39"/>
      <c r="Z145" s="39"/>
      <c r="AA145" s="39"/>
      <c r="AB145" s="39"/>
      <c r="AC145" s="39"/>
      <c r="AD145" s="39"/>
      <c r="AE145" s="39"/>
      <c r="AR145" s="233" t="s">
        <v>175</v>
      </c>
      <c r="AT145" s="233" t="s">
        <v>203</v>
      </c>
      <c r="AU145" s="233" t="s">
        <v>86</v>
      </c>
      <c r="AY145" s="18" t="s">
        <v>126</v>
      </c>
      <c r="BE145" s="234">
        <f>IF(O145="základní",K145,0)</f>
        <v>0</v>
      </c>
      <c r="BF145" s="234">
        <f>IF(O145="snížená",K145,0)</f>
        <v>0</v>
      </c>
      <c r="BG145" s="234">
        <f>IF(O145="zákl. přenesená",K145,0)</f>
        <v>0</v>
      </c>
      <c r="BH145" s="234">
        <f>IF(O145="sníž. přenesená",K145,0)</f>
        <v>0</v>
      </c>
      <c r="BI145" s="234">
        <f>IF(O145="nulová",K145,0)</f>
        <v>0</v>
      </c>
      <c r="BJ145" s="18" t="s">
        <v>84</v>
      </c>
      <c r="BK145" s="234">
        <f>ROUND(P145*H145,2)</f>
        <v>0</v>
      </c>
      <c r="BL145" s="18" t="s">
        <v>133</v>
      </c>
      <c r="BM145" s="233" t="s">
        <v>210</v>
      </c>
    </row>
    <row r="146" s="14" customFormat="1">
      <c r="A146" s="14"/>
      <c r="B146" s="249"/>
      <c r="C146" s="250"/>
      <c r="D146" s="235" t="s">
        <v>137</v>
      </c>
      <c r="E146" s="251" t="s">
        <v>20</v>
      </c>
      <c r="F146" s="252" t="s">
        <v>211</v>
      </c>
      <c r="G146" s="250"/>
      <c r="H146" s="253">
        <v>14</v>
      </c>
      <c r="I146" s="254"/>
      <c r="J146" s="254"/>
      <c r="K146" s="250"/>
      <c r="L146" s="250"/>
      <c r="M146" s="255"/>
      <c r="N146" s="256"/>
      <c r="O146" s="257"/>
      <c r="P146" s="257"/>
      <c r="Q146" s="257"/>
      <c r="R146" s="257"/>
      <c r="S146" s="257"/>
      <c r="T146" s="257"/>
      <c r="U146" s="257"/>
      <c r="V146" s="257"/>
      <c r="W146" s="257"/>
      <c r="X146" s="258"/>
      <c r="Y146" s="14"/>
      <c r="Z146" s="14"/>
      <c r="AA146" s="14"/>
      <c r="AB146" s="14"/>
      <c r="AC146" s="14"/>
      <c r="AD146" s="14"/>
      <c r="AE146" s="14"/>
      <c r="AT146" s="259" t="s">
        <v>137</v>
      </c>
      <c r="AU146" s="259" t="s">
        <v>86</v>
      </c>
      <c r="AV146" s="14" t="s">
        <v>86</v>
      </c>
      <c r="AW146" s="14" t="s">
        <v>5</v>
      </c>
      <c r="AX146" s="14" t="s">
        <v>76</v>
      </c>
      <c r="AY146" s="259" t="s">
        <v>126</v>
      </c>
    </row>
    <row r="147" s="15" customFormat="1">
      <c r="A147" s="15"/>
      <c r="B147" s="260"/>
      <c r="C147" s="261"/>
      <c r="D147" s="235" t="s">
        <v>137</v>
      </c>
      <c r="E147" s="262" t="s">
        <v>20</v>
      </c>
      <c r="F147" s="263" t="s">
        <v>140</v>
      </c>
      <c r="G147" s="261"/>
      <c r="H147" s="264">
        <v>14</v>
      </c>
      <c r="I147" s="265"/>
      <c r="J147" s="265"/>
      <c r="K147" s="261"/>
      <c r="L147" s="261"/>
      <c r="M147" s="266"/>
      <c r="N147" s="267"/>
      <c r="O147" s="268"/>
      <c r="P147" s="268"/>
      <c r="Q147" s="268"/>
      <c r="R147" s="268"/>
      <c r="S147" s="268"/>
      <c r="T147" s="268"/>
      <c r="U147" s="268"/>
      <c r="V147" s="268"/>
      <c r="W147" s="268"/>
      <c r="X147" s="269"/>
      <c r="Y147" s="15"/>
      <c r="Z147" s="15"/>
      <c r="AA147" s="15"/>
      <c r="AB147" s="15"/>
      <c r="AC147" s="15"/>
      <c r="AD147" s="15"/>
      <c r="AE147" s="15"/>
      <c r="AT147" s="270" t="s">
        <v>137</v>
      </c>
      <c r="AU147" s="270" t="s">
        <v>86</v>
      </c>
      <c r="AV147" s="15" t="s">
        <v>133</v>
      </c>
      <c r="AW147" s="15" t="s">
        <v>5</v>
      </c>
      <c r="AX147" s="15" t="s">
        <v>84</v>
      </c>
      <c r="AY147" s="270" t="s">
        <v>126</v>
      </c>
    </row>
    <row r="148" s="2" customFormat="1" ht="24" customHeight="1">
      <c r="A148" s="39"/>
      <c r="B148" s="40"/>
      <c r="C148" s="221" t="s">
        <v>211</v>
      </c>
      <c r="D148" s="221" t="s">
        <v>128</v>
      </c>
      <c r="E148" s="222" t="s">
        <v>212</v>
      </c>
      <c r="F148" s="223" t="s">
        <v>213</v>
      </c>
      <c r="G148" s="224" t="s">
        <v>198</v>
      </c>
      <c r="H148" s="225">
        <v>25</v>
      </c>
      <c r="I148" s="226"/>
      <c r="J148" s="226"/>
      <c r="K148" s="227">
        <f>ROUND(P148*H148,2)</f>
        <v>0</v>
      </c>
      <c r="L148" s="223" t="s">
        <v>132</v>
      </c>
      <c r="M148" s="45"/>
      <c r="N148" s="228" t="s">
        <v>20</v>
      </c>
      <c r="O148" s="229" t="s">
        <v>45</v>
      </c>
      <c r="P148" s="230">
        <f>I148+J148</f>
        <v>0</v>
      </c>
      <c r="Q148" s="230">
        <f>ROUND(I148*H148,2)</f>
        <v>0</v>
      </c>
      <c r="R148" s="230">
        <f>ROUND(J148*H148,2)</f>
        <v>0</v>
      </c>
      <c r="S148" s="85"/>
      <c r="T148" s="231">
        <f>S148*H148</f>
        <v>0</v>
      </c>
      <c r="U148" s="231">
        <v>0.00040000000000000002</v>
      </c>
      <c r="V148" s="231">
        <f>U148*H148</f>
        <v>0.01</v>
      </c>
      <c r="W148" s="231">
        <v>0</v>
      </c>
      <c r="X148" s="232">
        <f>W148*H148</f>
        <v>0</v>
      </c>
      <c r="Y148" s="39"/>
      <c r="Z148" s="39"/>
      <c r="AA148" s="39"/>
      <c r="AB148" s="39"/>
      <c r="AC148" s="39"/>
      <c r="AD148" s="39"/>
      <c r="AE148" s="39"/>
      <c r="AR148" s="233" t="s">
        <v>133</v>
      </c>
      <c r="AT148" s="233" t="s">
        <v>128</v>
      </c>
      <c r="AU148" s="233" t="s">
        <v>86</v>
      </c>
      <c r="AY148" s="18" t="s">
        <v>126</v>
      </c>
      <c r="BE148" s="234">
        <f>IF(O148="základní",K148,0)</f>
        <v>0</v>
      </c>
      <c r="BF148" s="234">
        <f>IF(O148="snížená",K148,0)</f>
        <v>0</v>
      </c>
      <c r="BG148" s="234">
        <f>IF(O148="zákl. přenesená",K148,0)</f>
        <v>0</v>
      </c>
      <c r="BH148" s="234">
        <f>IF(O148="sníž. přenesená",K148,0)</f>
        <v>0</v>
      </c>
      <c r="BI148" s="234">
        <f>IF(O148="nulová",K148,0)</f>
        <v>0</v>
      </c>
      <c r="BJ148" s="18" t="s">
        <v>84</v>
      </c>
      <c r="BK148" s="234">
        <f>ROUND(P148*H148,2)</f>
        <v>0</v>
      </c>
      <c r="BL148" s="18" t="s">
        <v>133</v>
      </c>
      <c r="BM148" s="233" t="s">
        <v>214</v>
      </c>
    </row>
    <row r="149" s="2" customFormat="1">
      <c r="A149" s="39"/>
      <c r="B149" s="40"/>
      <c r="C149" s="41"/>
      <c r="D149" s="235" t="s">
        <v>135</v>
      </c>
      <c r="E149" s="41"/>
      <c r="F149" s="236" t="s">
        <v>215</v>
      </c>
      <c r="G149" s="41"/>
      <c r="H149" s="41"/>
      <c r="I149" s="134"/>
      <c r="J149" s="134"/>
      <c r="K149" s="41"/>
      <c r="L149" s="41"/>
      <c r="M149" s="45"/>
      <c r="N149" s="237"/>
      <c r="O149" s="238"/>
      <c r="P149" s="85"/>
      <c r="Q149" s="85"/>
      <c r="R149" s="85"/>
      <c r="S149" s="85"/>
      <c r="T149" s="85"/>
      <c r="U149" s="85"/>
      <c r="V149" s="85"/>
      <c r="W149" s="85"/>
      <c r="X149" s="86"/>
      <c r="Y149" s="39"/>
      <c r="Z149" s="39"/>
      <c r="AA149" s="39"/>
      <c r="AB149" s="39"/>
      <c r="AC149" s="39"/>
      <c r="AD149" s="39"/>
      <c r="AE149" s="39"/>
      <c r="AT149" s="18" t="s">
        <v>135</v>
      </c>
      <c r="AU149" s="18" t="s">
        <v>86</v>
      </c>
    </row>
    <row r="150" s="14" customFormat="1">
      <c r="A150" s="14"/>
      <c r="B150" s="249"/>
      <c r="C150" s="250"/>
      <c r="D150" s="235" t="s">
        <v>137</v>
      </c>
      <c r="E150" s="251" t="s">
        <v>20</v>
      </c>
      <c r="F150" s="252" t="s">
        <v>216</v>
      </c>
      <c r="G150" s="250"/>
      <c r="H150" s="253">
        <v>25</v>
      </c>
      <c r="I150" s="254"/>
      <c r="J150" s="254"/>
      <c r="K150" s="250"/>
      <c r="L150" s="250"/>
      <c r="M150" s="255"/>
      <c r="N150" s="256"/>
      <c r="O150" s="257"/>
      <c r="P150" s="257"/>
      <c r="Q150" s="257"/>
      <c r="R150" s="257"/>
      <c r="S150" s="257"/>
      <c r="T150" s="257"/>
      <c r="U150" s="257"/>
      <c r="V150" s="257"/>
      <c r="W150" s="257"/>
      <c r="X150" s="258"/>
      <c r="Y150" s="14"/>
      <c r="Z150" s="14"/>
      <c r="AA150" s="14"/>
      <c r="AB150" s="14"/>
      <c r="AC150" s="14"/>
      <c r="AD150" s="14"/>
      <c r="AE150" s="14"/>
      <c r="AT150" s="259" t="s">
        <v>137</v>
      </c>
      <c r="AU150" s="259" t="s">
        <v>86</v>
      </c>
      <c r="AV150" s="14" t="s">
        <v>86</v>
      </c>
      <c r="AW150" s="14" t="s">
        <v>5</v>
      </c>
      <c r="AX150" s="14" t="s">
        <v>76</v>
      </c>
      <c r="AY150" s="259" t="s">
        <v>126</v>
      </c>
    </row>
    <row r="151" s="15" customFormat="1">
      <c r="A151" s="15"/>
      <c r="B151" s="260"/>
      <c r="C151" s="261"/>
      <c r="D151" s="235" t="s">
        <v>137</v>
      </c>
      <c r="E151" s="262" t="s">
        <v>20</v>
      </c>
      <c r="F151" s="263" t="s">
        <v>140</v>
      </c>
      <c r="G151" s="261"/>
      <c r="H151" s="264">
        <v>25</v>
      </c>
      <c r="I151" s="265"/>
      <c r="J151" s="265"/>
      <c r="K151" s="261"/>
      <c r="L151" s="261"/>
      <c r="M151" s="266"/>
      <c r="N151" s="267"/>
      <c r="O151" s="268"/>
      <c r="P151" s="268"/>
      <c r="Q151" s="268"/>
      <c r="R151" s="268"/>
      <c r="S151" s="268"/>
      <c r="T151" s="268"/>
      <c r="U151" s="268"/>
      <c r="V151" s="268"/>
      <c r="W151" s="268"/>
      <c r="X151" s="269"/>
      <c r="Y151" s="15"/>
      <c r="Z151" s="15"/>
      <c r="AA151" s="15"/>
      <c r="AB151" s="15"/>
      <c r="AC151" s="15"/>
      <c r="AD151" s="15"/>
      <c r="AE151" s="15"/>
      <c r="AT151" s="270" t="s">
        <v>137</v>
      </c>
      <c r="AU151" s="270" t="s">
        <v>86</v>
      </c>
      <c r="AV151" s="15" t="s">
        <v>133</v>
      </c>
      <c r="AW151" s="15" t="s">
        <v>5</v>
      </c>
      <c r="AX151" s="15" t="s">
        <v>84</v>
      </c>
      <c r="AY151" s="270" t="s">
        <v>126</v>
      </c>
    </row>
    <row r="152" s="2" customFormat="1" ht="24" customHeight="1">
      <c r="A152" s="39"/>
      <c r="B152" s="40"/>
      <c r="C152" s="221" t="s">
        <v>9</v>
      </c>
      <c r="D152" s="221" t="s">
        <v>128</v>
      </c>
      <c r="E152" s="222" t="s">
        <v>217</v>
      </c>
      <c r="F152" s="223" t="s">
        <v>218</v>
      </c>
      <c r="G152" s="224" t="s">
        <v>143</v>
      </c>
      <c r="H152" s="225">
        <v>5</v>
      </c>
      <c r="I152" s="226"/>
      <c r="J152" s="226"/>
      <c r="K152" s="227">
        <f>ROUND(P152*H152,2)</f>
        <v>0</v>
      </c>
      <c r="L152" s="223" t="s">
        <v>132</v>
      </c>
      <c r="M152" s="45"/>
      <c r="N152" s="228" t="s">
        <v>20</v>
      </c>
      <c r="O152" s="229" t="s">
        <v>45</v>
      </c>
      <c r="P152" s="230">
        <f>I152+J152</f>
        <v>0</v>
      </c>
      <c r="Q152" s="230">
        <f>ROUND(I152*H152,2)</f>
        <v>0</v>
      </c>
      <c r="R152" s="230">
        <f>ROUND(J152*H152,2)</f>
        <v>0</v>
      </c>
      <c r="S152" s="85"/>
      <c r="T152" s="231">
        <f>S152*H152</f>
        <v>0</v>
      </c>
      <c r="U152" s="231">
        <v>0</v>
      </c>
      <c r="V152" s="231">
        <f>U152*H152</f>
        <v>0</v>
      </c>
      <c r="W152" s="231">
        <v>0</v>
      </c>
      <c r="X152" s="232">
        <f>W152*H152</f>
        <v>0</v>
      </c>
      <c r="Y152" s="39"/>
      <c r="Z152" s="39"/>
      <c r="AA152" s="39"/>
      <c r="AB152" s="39"/>
      <c r="AC152" s="39"/>
      <c r="AD152" s="39"/>
      <c r="AE152" s="39"/>
      <c r="AR152" s="233" t="s">
        <v>133</v>
      </c>
      <c r="AT152" s="233" t="s">
        <v>128</v>
      </c>
      <c r="AU152" s="233" t="s">
        <v>86</v>
      </c>
      <c r="AY152" s="18" t="s">
        <v>126</v>
      </c>
      <c r="BE152" s="234">
        <f>IF(O152="základní",K152,0)</f>
        <v>0</v>
      </c>
      <c r="BF152" s="234">
        <f>IF(O152="snížená",K152,0)</f>
        <v>0</v>
      </c>
      <c r="BG152" s="234">
        <f>IF(O152="zákl. přenesená",K152,0)</f>
        <v>0</v>
      </c>
      <c r="BH152" s="234">
        <f>IF(O152="sníž. přenesená",K152,0)</f>
        <v>0</v>
      </c>
      <c r="BI152" s="234">
        <f>IF(O152="nulová",K152,0)</f>
        <v>0</v>
      </c>
      <c r="BJ152" s="18" t="s">
        <v>84</v>
      </c>
      <c r="BK152" s="234">
        <f>ROUND(P152*H152,2)</f>
        <v>0</v>
      </c>
      <c r="BL152" s="18" t="s">
        <v>133</v>
      </c>
      <c r="BM152" s="233" t="s">
        <v>219</v>
      </c>
    </row>
    <row r="153" s="2" customFormat="1">
      <c r="A153" s="39"/>
      <c r="B153" s="40"/>
      <c r="C153" s="41"/>
      <c r="D153" s="235" t="s">
        <v>135</v>
      </c>
      <c r="E153" s="41"/>
      <c r="F153" s="236" t="s">
        <v>220</v>
      </c>
      <c r="G153" s="41"/>
      <c r="H153" s="41"/>
      <c r="I153" s="134"/>
      <c r="J153" s="134"/>
      <c r="K153" s="41"/>
      <c r="L153" s="41"/>
      <c r="M153" s="45"/>
      <c r="N153" s="237"/>
      <c r="O153" s="238"/>
      <c r="P153" s="85"/>
      <c r="Q153" s="85"/>
      <c r="R153" s="85"/>
      <c r="S153" s="85"/>
      <c r="T153" s="85"/>
      <c r="U153" s="85"/>
      <c r="V153" s="85"/>
      <c r="W153" s="85"/>
      <c r="X153" s="86"/>
      <c r="Y153" s="39"/>
      <c r="Z153" s="39"/>
      <c r="AA153" s="39"/>
      <c r="AB153" s="39"/>
      <c r="AC153" s="39"/>
      <c r="AD153" s="39"/>
      <c r="AE153" s="39"/>
      <c r="AT153" s="18" t="s">
        <v>135</v>
      </c>
      <c r="AU153" s="18" t="s">
        <v>86</v>
      </c>
    </row>
    <row r="154" s="14" customFormat="1">
      <c r="A154" s="14"/>
      <c r="B154" s="249"/>
      <c r="C154" s="250"/>
      <c r="D154" s="235" t="s">
        <v>137</v>
      </c>
      <c r="E154" s="251" t="s">
        <v>20</v>
      </c>
      <c r="F154" s="252" t="s">
        <v>158</v>
      </c>
      <c r="G154" s="250"/>
      <c r="H154" s="253">
        <v>5</v>
      </c>
      <c r="I154" s="254"/>
      <c r="J154" s="254"/>
      <c r="K154" s="250"/>
      <c r="L154" s="250"/>
      <c r="M154" s="255"/>
      <c r="N154" s="256"/>
      <c r="O154" s="257"/>
      <c r="P154" s="257"/>
      <c r="Q154" s="257"/>
      <c r="R154" s="257"/>
      <c r="S154" s="257"/>
      <c r="T154" s="257"/>
      <c r="U154" s="257"/>
      <c r="V154" s="257"/>
      <c r="W154" s="257"/>
      <c r="X154" s="258"/>
      <c r="Y154" s="14"/>
      <c r="Z154" s="14"/>
      <c r="AA154" s="14"/>
      <c r="AB154" s="14"/>
      <c r="AC154" s="14"/>
      <c r="AD154" s="14"/>
      <c r="AE154" s="14"/>
      <c r="AT154" s="259" t="s">
        <v>137</v>
      </c>
      <c r="AU154" s="259" t="s">
        <v>86</v>
      </c>
      <c r="AV154" s="14" t="s">
        <v>86</v>
      </c>
      <c r="AW154" s="14" t="s">
        <v>5</v>
      </c>
      <c r="AX154" s="14" t="s">
        <v>76</v>
      </c>
      <c r="AY154" s="259" t="s">
        <v>126</v>
      </c>
    </row>
    <row r="155" s="15" customFormat="1">
      <c r="A155" s="15"/>
      <c r="B155" s="260"/>
      <c r="C155" s="261"/>
      <c r="D155" s="235" t="s">
        <v>137</v>
      </c>
      <c r="E155" s="262" t="s">
        <v>20</v>
      </c>
      <c r="F155" s="263" t="s">
        <v>140</v>
      </c>
      <c r="G155" s="261"/>
      <c r="H155" s="264">
        <v>5</v>
      </c>
      <c r="I155" s="265"/>
      <c r="J155" s="265"/>
      <c r="K155" s="261"/>
      <c r="L155" s="261"/>
      <c r="M155" s="266"/>
      <c r="N155" s="267"/>
      <c r="O155" s="268"/>
      <c r="P155" s="268"/>
      <c r="Q155" s="268"/>
      <c r="R155" s="268"/>
      <c r="S155" s="268"/>
      <c r="T155" s="268"/>
      <c r="U155" s="268"/>
      <c r="V155" s="268"/>
      <c r="W155" s="268"/>
      <c r="X155" s="269"/>
      <c r="Y155" s="15"/>
      <c r="Z155" s="15"/>
      <c r="AA155" s="15"/>
      <c r="AB155" s="15"/>
      <c r="AC155" s="15"/>
      <c r="AD155" s="15"/>
      <c r="AE155" s="15"/>
      <c r="AT155" s="270" t="s">
        <v>137</v>
      </c>
      <c r="AU155" s="270" t="s">
        <v>86</v>
      </c>
      <c r="AV155" s="15" t="s">
        <v>133</v>
      </c>
      <c r="AW155" s="15" t="s">
        <v>5</v>
      </c>
      <c r="AX155" s="15" t="s">
        <v>84</v>
      </c>
      <c r="AY155" s="270" t="s">
        <v>126</v>
      </c>
    </row>
    <row r="156" s="2" customFormat="1" ht="24" customHeight="1">
      <c r="A156" s="39"/>
      <c r="B156" s="40"/>
      <c r="C156" s="221" t="s">
        <v>221</v>
      </c>
      <c r="D156" s="221" t="s">
        <v>128</v>
      </c>
      <c r="E156" s="222" t="s">
        <v>222</v>
      </c>
      <c r="F156" s="223" t="s">
        <v>223</v>
      </c>
      <c r="G156" s="224" t="s">
        <v>143</v>
      </c>
      <c r="H156" s="225">
        <v>34.100000000000001</v>
      </c>
      <c r="I156" s="226"/>
      <c r="J156" s="226"/>
      <c r="K156" s="227">
        <f>ROUND(P156*H156,2)</f>
        <v>0</v>
      </c>
      <c r="L156" s="223" t="s">
        <v>132</v>
      </c>
      <c r="M156" s="45"/>
      <c r="N156" s="228" t="s">
        <v>20</v>
      </c>
      <c r="O156" s="229" t="s">
        <v>45</v>
      </c>
      <c r="P156" s="230">
        <f>I156+J156</f>
        <v>0</v>
      </c>
      <c r="Q156" s="230">
        <f>ROUND(I156*H156,2)</f>
        <v>0</v>
      </c>
      <c r="R156" s="230">
        <f>ROUND(J156*H156,2)</f>
        <v>0</v>
      </c>
      <c r="S156" s="85"/>
      <c r="T156" s="231">
        <f>S156*H156</f>
        <v>0</v>
      </c>
      <c r="U156" s="231">
        <v>0</v>
      </c>
      <c r="V156" s="231">
        <f>U156*H156</f>
        <v>0</v>
      </c>
      <c r="W156" s="231">
        <v>0</v>
      </c>
      <c r="X156" s="232">
        <f>W156*H156</f>
        <v>0</v>
      </c>
      <c r="Y156" s="39"/>
      <c r="Z156" s="39"/>
      <c r="AA156" s="39"/>
      <c r="AB156" s="39"/>
      <c r="AC156" s="39"/>
      <c r="AD156" s="39"/>
      <c r="AE156" s="39"/>
      <c r="AR156" s="233" t="s">
        <v>133</v>
      </c>
      <c r="AT156" s="233" t="s">
        <v>128</v>
      </c>
      <c r="AU156" s="233" t="s">
        <v>86</v>
      </c>
      <c r="AY156" s="18" t="s">
        <v>126</v>
      </c>
      <c r="BE156" s="234">
        <f>IF(O156="základní",K156,0)</f>
        <v>0</v>
      </c>
      <c r="BF156" s="234">
        <f>IF(O156="snížená",K156,0)</f>
        <v>0</v>
      </c>
      <c r="BG156" s="234">
        <f>IF(O156="zákl. přenesená",K156,0)</f>
        <v>0</v>
      </c>
      <c r="BH156" s="234">
        <f>IF(O156="sníž. přenesená",K156,0)</f>
        <v>0</v>
      </c>
      <c r="BI156" s="234">
        <f>IF(O156="nulová",K156,0)</f>
        <v>0</v>
      </c>
      <c r="BJ156" s="18" t="s">
        <v>84</v>
      </c>
      <c r="BK156" s="234">
        <f>ROUND(P156*H156,2)</f>
        <v>0</v>
      </c>
      <c r="BL156" s="18" t="s">
        <v>133</v>
      </c>
      <c r="BM156" s="233" t="s">
        <v>224</v>
      </c>
    </row>
    <row r="157" s="2" customFormat="1">
      <c r="A157" s="39"/>
      <c r="B157" s="40"/>
      <c r="C157" s="41"/>
      <c r="D157" s="235" t="s">
        <v>135</v>
      </c>
      <c r="E157" s="41"/>
      <c r="F157" s="236" t="s">
        <v>220</v>
      </c>
      <c r="G157" s="41"/>
      <c r="H157" s="41"/>
      <c r="I157" s="134"/>
      <c r="J157" s="134"/>
      <c r="K157" s="41"/>
      <c r="L157" s="41"/>
      <c r="M157" s="45"/>
      <c r="N157" s="237"/>
      <c r="O157" s="238"/>
      <c r="P157" s="85"/>
      <c r="Q157" s="85"/>
      <c r="R157" s="85"/>
      <c r="S157" s="85"/>
      <c r="T157" s="85"/>
      <c r="U157" s="85"/>
      <c r="V157" s="85"/>
      <c r="W157" s="85"/>
      <c r="X157" s="86"/>
      <c r="Y157" s="39"/>
      <c r="Z157" s="39"/>
      <c r="AA157" s="39"/>
      <c r="AB157" s="39"/>
      <c r="AC157" s="39"/>
      <c r="AD157" s="39"/>
      <c r="AE157" s="39"/>
      <c r="AT157" s="18" t="s">
        <v>135</v>
      </c>
      <c r="AU157" s="18" t="s">
        <v>86</v>
      </c>
    </row>
    <row r="158" s="14" customFormat="1">
      <c r="A158" s="14"/>
      <c r="B158" s="249"/>
      <c r="C158" s="250"/>
      <c r="D158" s="235" t="s">
        <v>137</v>
      </c>
      <c r="E158" s="251" t="s">
        <v>20</v>
      </c>
      <c r="F158" s="252" t="s">
        <v>225</v>
      </c>
      <c r="G158" s="250"/>
      <c r="H158" s="253">
        <v>34.100000000000001</v>
      </c>
      <c r="I158" s="254"/>
      <c r="J158" s="254"/>
      <c r="K158" s="250"/>
      <c r="L158" s="250"/>
      <c r="M158" s="255"/>
      <c r="N158" s="256"/>
      <c r="O158" s="257"/>
      <c r="P158" s="257"/>
      <c r="Q158" s="257"/>
      <c r="R158" s="257"/>
      <c r="S158" s="257"/>
      <c r="T158" s="257"/>
      <c r="U158" s="257"/>
      <c r="V158" s="257"/>
      <c r="W158" s="257"/>
      <c r="X158" s="258"/>
      <c r="Y158" s="14"/>
      <c r="Z158" s="14"/>
      <c r="AA158" s="14"/>
      <c r="AB158" s="14"/>
      <c r="AC158" s="14"/>
      <c r="AD158" s="14"/>
      <c r="AE158" s="14"/>
      <c r="AT158" s="259" t="s">
        <v>137</v>
      </c>
      <c r="AU158" s="259" t="s">
        <v>86</v>
      </c>
      <c r="AV158" s="14" t="s">
        <v>86</v>
      </c>
      <c r="AW158" s="14" t="s">
        <v>5</v>
      </c>
      <c r="AX158" s="14" t="s">
        <v>76</v>
      </c>
      <c r="AY158" s="259" t="s">
        <v>126</v>
      </c>
    </row>
    <row r="159" s="15" customFormat="1">
      <c r="A159" s="15"/>
      <c r="B159" s="260"/>
      <c r="C159" s="261"/>
      <c r="D159" s="235" t="s">
        <v>137</v>
      </c>
      <c r="E159" s="262" t="s">
        <v>20</v>
      </c>
      <c r="F159" s="263" t="s">
        <v>140</v>
      </c>
      <c r="G159" s="261"/>
      <c r="H159" s="264">
        <v>34.100000000000001</v>
      </c>
      <c r="I159" s="265"/>
      <c r="J159" s="265"/>
      <c r="K159" s="261"/>
      <c r="L159" s="261"/>
      <c r="M159" s="266"/>
      <c r="N159" s="267"/>
      <c r="O159" s="268"/>
      <c r="P159" s="268"/>
      <c r="Q159" s="268"/>
      <c r="R159" s="268"/>
      <c r="S159" s="268"/>
      <c r="T159" s="268"/>
      <c r="U159" s="268"/>
      <c r="V159" s="268"/>
      <c r="W159" s="268"/>
      <c r="X159" s="269"/>
      <c r="Y159" s="15"/>
      <c r="Z159" s="15"/>
      <c r="AA159" s="15"/>
      <c r="AB159" s="15"/>
      <c r="AC159" s="15"/>
      <c r="AD159" s="15"/>
      <c r="AE159" s="15"/>
      <c r="AT159" s="270" t="s">
        <v>137</v>
      </c>
      <c r="AU159" s="270" t="s">
        <v>86</v>
      </c>
      <c r="AV159" s="15" t="s">
        <v>133</v>
      </c>
      <c r="AW159" s="15" t="s">
        <v>5</v>
      </c>
      <c r="AX159" s="15" t="s">
        <v>84</v>
      </c>
      <c r="AY159" s="270" t="s">
        <v>126</v>
      </c>
    </row>
    <row r="160" s="2" customFormat="1" ht="24" customHeight="1">
      <c r="A160" s="39"/>
      <c r="B160" s="40"/>
      <c r="C160" s="271" t="s">
        <v>226</v>
      </c>
      <c r="D160" s="271" t="s">
        <v>203</v>
      </c>
      <c r="E160" s="272" t="s">
        <v>227</v>
      </c>
      <c r="F160" s="273" t="s">
        <v>228</v>
      </c>
      <c r="G160" s="274" t="s">
        <v>198</v>
      </c>
      <c r="H160" s="275">
        <v>14</v>
      </c>
      <c r="I160" s="276"/>
      <c r="J160" s="277"/>
      <c r="K160" s="278">
        <f>ROUND(P160*H160,2)</f>
        <v>0</v>
      </c>
      <c r="L160" s="273" t="s">
        <v>132</v>
      </c>
      <c r="M160" s="279"/>
      <c r="N160" s="280" t="s">
        <v>20</v>
      </c>
      <c r="O160" s="229" t="s">
        <v>45</v>
      </c>
      <c r="P160" s="230">
        <f>I160+J160</f>
        <v>0</v>
      </c>
      <c r="Q160" s="230">
        <f>ROUND(I160*H160,2)</f>
        <v>0</v>
      </c>
      <c r="R160" s="230">
        <f>ROUND(J160*H160,2)</f>
        <v>0</v>
      </c>
      <c r="S160" s="85"/>
      <c r="T160" s="231">
        <f>S160*H160</f>
        <v>0</v>
      </c>
      <c r="U160" s="231">
        <v>0.0123</v>
      </c>
      <c r="V160" s="231">
        <f>U160*H160</f>
        <v>0.17219999999999999</v>
      </c>
      <c r="W160" s="231">
        <v>0</v>
      </c>
      <c r="X160" s="232">
        <f>W160*H160</f>
        <v>0</v>
      </c>
      <c r="Y160" s="39"/>
      <c r="Z160" s="39"/>
      <c r="AA160" s="39"/>
      <c r="AB160" s="39"/>
      <c r="AC160" s="39"/>
      <c r="AD160" s="39"/>
      <c r="AE160" s="39"/>
      <c r="AR160" s="233" t="s">
        <v>175</v>
      </c>
      <c r="AT160" s="233" t="s">
        <v>203</v>
      </c>
      <c r="AU160" s="233" t="s">
        <v>86</v>
      </c>
      <c r="AY160" s="18" t="s">
        <v>126</v>
      </c>
      <c r="BE160" s="234">
        <f>IF(O160="základní",K160,0)</f>
        <v>0</v>
      </c>
      <c r="BF160" s="234">
        <f>IF(O160="snížená",K160,0)</f>
        <v>0</v>
      </c>
      <c r="BG160" s="234">
        <f>IF(O160="zákl. přenesená",K160,0)</f>
        <v>0</v>
      </c>
      <c r="BH160" s="234">
        <f>IF(O160="sníž. přenesená",K160,0)</f>
        <v>0</v>
      </c>
      <c r="BI160" s="234">
        <f>IF(O160="nulová",K160,0)</f>
        <v>0</v>
      </c>
      <c r="BJ160" s="18" t="s">
        <v>84</v>
      </c>
      <c r="BK160" s="234">
        <f>ROUND(P160*H160,2)</f>
        <v>0</v>
      </c>
      <c r="BL160" s="18" t="s">
        <v>133</v>
      </c>
      <c r="BM160" s="233" t="s">
        <v>229</v>
      </c>
    </row>
    <row r="161" s="14" customFormat="1">
      <c r="A161" s="14"/>
      <c r="B161" s="249"/>
      <c r="C161" s="250"/>
      <c r="D161" s="235" t="s">
        <v>137</v>
      </c>
      <c r="E161" s="251" t="s">
        <v>20</v>
      </c>
      <c r="F161" s="252" t="s">
        <v>211</v>
      </c>
      <c r="G161" s="250"/>
      <c r="H161" s="253">
        <v>14</v>
      </c>
      <c r="I161" s="254"/>
      <c r="J161" s="254"/>
      <c r="K161" s="250"/>
      <c r="L161" s="250"/>
      <c r="M161" s="255"/>
      <c r="N161" s="256"/>
      <c r="O161" s="257"/>
      <c r="P161" s="257"/>
      <c r="Q161" s="257"/>
      <c r="R161" s="257"/>
      <c r="S161" s="257"/>
      <c r="T161" s="257"/>
      <c r="U161" s="257"/>
      <c r="V161" s="257"/>
      <c r="W161" s="257"/>
      <c r="X161" s="258"/>
      <c r="Y161" s="14"/>
      <c r="Z161" s="14"/>
      <c r="AA161" s="14"/>
      <c r="AB161" s="14"/>
      <c r="AC161" s="14"/>
      <c r="AD161" s="14"/>
      <c r="AE161" s="14"/>
      <c r="AT161" s="259" t="s">
        <v>137</v>
      </c>
      <c r="AU161" s="259" t="s">
        <v>86</v>
      </c>
      <c r="AV161" s="14" t="s">
        <v>86</v>
      </c>
      <c r="AW161" s="14" t="s">
        <v>5</v>
      </c>
      <c r="AX161" s="14" t="s">
        <v>76</v>
      </c>
      <c r="AY161" s="259" t="s">
        <v>126</v>
      </c>
    </row>
    <row r="162" s="15" customFormat="1">
      <c r="A162" s="15"/>
      <c r="B162" s="260"/>
      <c r="C162" s="261"/>
      <c r="D162" s="235" t="s">
        <v>137</v>
      </c>
      <c r="E162" s="262" t="s">
        <v>20</v>
      </c>
      <c r="F162" s="263" t="s">
        <v>140</v>
      </c>
      <c r="G162" s="261"/>
      <c r="H162" s="264">
        <v>14</v>
      </c>
      <c r="I162" s="265"/>
      <c r="J162" s="265"/>
      <c r="K162" s="261"/>
      <c r="L162" s="261"/>
      <c r="M162" s="266"/>
      <c r="N162" s="267"/>
      <c r="O162" s="268"/>
      <c r="P162" s="268"/>
      <c r="Q162" s="268"/>
      <c r="R162" s="268"/>
      <c r="S162" s="268"/>
      <c r="T162" s="268"/>
      <c r="U162" s="268"/>
      <c r="V162" s="268"/>
      <c r="W162" s="268"/>
      <c r="X162" s="269"/>
      <c r="Y162" s="15"/>
      <c r="Z162" s="15"/>
      <c r="AA162" s="15"/>
      <c r="AB162" s="15"/>
      <c r="AC162" s="15"/>
      <c r="AD162" s="15"/>
      <c r="AE162" s="15"/>
      <c r="AT162" s="270" t="s">
        <v>137</v>
      </c>
      <c r="AU162" s="270" t="s">
        <v>86</v>
      </c>
      <c r="AV162" s="15" t="s">
        <v>133</v>
      </c>
      <c r="AW162" s="15" t="s">
        <v>5</v>
      </c>
      <c r="AX162" s="15" t="s">
        <v>84</v>
      </c>
      <c r="AY162" s="270" t="s">
        <v>126</v>
      </c>
    </row>
    <row r="163" s="2" customFormat="1" ht="24" customHeight="1">
      <c r="A163" s="39"/>
      <c r="B163" s="40"/>
      <c r="C163" s="221" t="s">
        <v>230</v>
      </c>
      <c r="D163" s="221" t="s">
        <v>128</v>
      </c>
      <c r="E163" s="222" t="s">
        <v>231</v>
      </c>
      <c r="F163" s="223" t="s">
        <v>232</v>
      </c>
      <c r="G163" s="224" t="s">
        <v>143</v>
      </c>
      <c r="H163" s="225">
        <v>27.300000000000001</v>
      </c>
      <c r="I163" s="226"/>
      <c r="J163" s="226"/>
      <c r="K163" s="227">
        <f>ROUND(P163*H163,2)</f>
        <v>0</v>
      </c>
      <c r="L163" s="223" t="s">
        <v>132</v>
      </c>
      <c r="M163" s="45"/>
      <c r="N163" s="228" t="s">
        <v>20</v>
      </c>
      <c r="O163" s="229" t="s">
        <v>45</v>
      </c>
      <c r="P163" s="230">
        <f>I163+J163</f>
        <v>0</v>
      </c>
      <c r="Q163" s="230">
        <f>ROUND(I163*H163,2)</f>
        <v>0</v>
      </c>
      <c r="R163" s="230">
        <f>ROUND(J163*H163,2)</f>
        <v>0</v>
      </c>
      <c r="S163" s="85"/>
      <c r="T163" s="231">
        <f>S163*H163</f>
        <v>0</v>
      </c>
      <c r="U163" s="231">
        <v>0</v>
      </c>
      <c r="V163" s="231">
        <f>U163*H163</f>
        <v>0</v>
      </c>
      <c r="W163" s="231">
        <v>0</v>
      </c>
      <c r="X163" s="232">
        <f>W163*H163</f>
        <v>0</v>
      </c>
      <c r="Y163" s="39"/>
      <c r="Z163" s="39"/>
      <c r="AA163" s="39"/>
      <c r="AB163" s="39"/>
      <c r="AC163" s="39"/>
      <c r="AD163" s="39"/>
      <c r="AE163" s="39"/>
      <c r="AR163" s="233" t="s">
        <v>133</v>
      </c>
      <c r="AT163" s="233" t="s">
        <v>128</v>
      </c>
      <c r="AU163" s="233" t="s">
        <v>86</v>
      </c>
      <c r="AY163" s="18" t="s">
        <v>126</v>
      </c>
      <c r="BE163" s="234">
        <f>IF(O163="základní",K163,0)</f>
        <v>0</v>
      </c>
      <c r="BF163" s="234">
        <f>IF(O163="snížená",K163,0)</f>
        <v>0</v>
      </c>
      <c r="BG163" s="234">
        <f>IF(O163="zákl. přenesená",K163,0)</f>
        <v>0</v>
      </c>
      <c r="BH163" s="234">
        <f>IF(O163="sníž. přenesená",K163,0)</f>
        <v>0</v>
      </c>
      <c r="BI163" s="234">
        <f>IF(O163="nulová",K163,0)</f>
        <v>0</v>
      </c>
      <c r="BJ163" s="18" t="s">
        <v>84</v>
      </c>
      <c r="BK163" s="234">
        <f>ROUND(P163*H163,2)</f>
        <v>0</v>
      </c>
      <c r="BL163" s="18" t="s">
        <v>133</v>
      </c>
      <c r="BM163" s="233" t="s">
        <v>233</v>
      </c>
    </row>
    <row r="164" s="2" customFormat="1">
      <c r="A164" s="39"/>
      <c r="B164" s="40"/>
      <c r="C164" s="41"/>
      <c r="D164" s="235" t="s">
        <v>135</v>
      </c>
      <c r="E164" s="41"/>
      <c r="F164" s="236" t="s">
        <v>220</v>
      </c>
      <c r="G164" s="41"/>
      <c r="H164" s="41"/>
      <c r="I164" s="134"/>
      <c r="J164" s="134"/>
      <c r="K164" s="41"/>
      <c r="L164" s="41"/>
      <c r="M164" s="45"/>
      <c r="N164" s="237"/>
      <c r="O164" s="238"/>
      <c r="P164" s="85"/>
      <c r="Q164" s="85"/>
      <c r="R164" s="85"/>
      <c r="S164" s="85"/>
      <c r="T164" s="85"/>
      <c r="U164" s="85"/>
      <c r="V164" s="85"/>
      <c r="W164" s="85"/>
      <c r="X164" s="86"/>
      <c r="Y164" s="39"/>
      <c r="Z164" s="39"/>
      <c r="AA164" s="39"/>
      <c r="AB164" s="39"/>
      <c r="AC164" s="39"/>
      <c r="AD164" s="39"/>
      <c r="AE164" s="39"/>
      <c r="AT164" s="18" t="s">
        <v>135</v>
      </c>
      <c r="AU164" s="18" t="s">
        <v>86</v>
      </c>
    </row>
    <row r="165" s="14" customFormat="1">
      <c r="A165" s="14"/>
      <c r="B165" s="249"/>
      <c r="C165" s="250"/>
      <c r="D165" s="235" t="s">
        <v>137</v>
      </c>
      <c r="E165" s="251" t="s">
        <v>20</v>
      </c>
      <c r="F165" s="252" t="s">
        <v>234</v>
      </c>
      <c r="G165" s="250"/>
      <c r="H165" s="253">
        <v>27.300000000000001</v>
      </c>
      <c r="I165" s="254"/>
      <c r="J165" s="254"/>
      <c r="K165" s="250"/>
      <c r="L165" s="250"/>
      <c r="M165" s="255"/>
      <c r="N165" s="256"/>
      <c r="O165" s="257"/>
      <c r="P165" s="257"/>
      <c r="Q165" s="257"/>
      <c r="R165" s="257"/>
      <c r="S165" s="257"/>
      <c r="T165" s="257"/>
      <c r="U165" s="257"/>
      <c r="V165" s="257"/>
      <c r="W165" s="257"/>
      <c r="X165" s="258"/>
      <c r="Y165" s="14"/>
      <c r="Z165" s="14"/>
      <c r="AA165" s="14"/>
      <c r="AB165" s="14"/>
      <c r="AC165" s="14"/>
      <c r="AD165" s="14"/>
      <c r="AE165" s="14"/>
      <c r="AT165" s="259" t="s">
        <v>137</v>
      </c>
      <c r="AU165" s="259" t="s">
        <v>86</v>
      </c>
      <c r="AV165" s="14" t="s">
        <v>86</v>
      </c>
      <c r="AW165" s="14" t="s">
        <v>5</v>
      </c>
      <c r="AX165" s="14" t="s">
        <v>76</v>
      </c>
      <c r="AY165" s="259" t="s">
        <v>126</v>
      </c>
    </row>
    <row r="166" s="15" customFormat="1">
      <c r="A166" s="15"/>
      <c r="B166" s="260"/>
      <c r="C166" s="261"/>
      <c r="D166" s="235" t="s">
        <v>137</v>
      </c>
      <c r="E166" s="262" t="s">
        <v>20</v>
      </c>
      <c r="F166" s="263" t="s">
        <v>140</v>
      </c>
      <c r="G166" s="261"/>
      <c r="H166" s="264">
        <v>27.300000000000001</v>
      </c>
      <c r="I166" s="265"/>
      <c r="J166" s="265"/>
      <c r="K166" s="261"/>
      <c r="L166" s="261"/>
      <c r="M166" s="266"/>
      <c r="N166" s="267"/>
      <c r="O166" s="268"/>
      <c r="P166" s="268"/>
      <c r="Q166" s="268"/>
      <c r="R166" s="268"/>
      <c r="S166" s="268"/>
      <c r="T166" s="268"/>
      <c r="U166" s="268"/>
      <c r="V166" s="268"/>
      <c r="W166" s="268"/>
      <c r="X166" s="269"/>
      <c r="Y166" s="15"/>
      <c r="Z166" s="15"/>
      <c r="AA166" s="15"/>
      <c r="AB166" s="15"/>
      <c r="AC166" s="15"/>
      <c r="AD166" s="15"/>
      <c r="AE166" s="15"/>
      <c r="AT166" s="270" t="s">
        <v>137</v>
      </c>
      <c r="AU166" s="270" t="s">
        <v>86</v>
      </c>
      <c r="AV166" s="15" t="s">
        <v>133</v>
      </c>
      <c r="AW166" s="15" t="s">
        <v>5</v>
      </c>
      <c r="AX166" s="15" t="s">
        <v>84</v>
      </c>
      <c r="AY166" s="270" t="s">
        <v>126</v>
      </c>
    </row>
    <row r="167" s="2" customFormat="1" ht="24" customHeight="1">
      <c r="A167" s="39"/>
      <c r="B167" s="40"/>
      <c r="C167" s="271" t="s">
        <v>235</v>
      </c>
      <c r="D167" s="271" t="s">
        <v>203</v>
      </c>
      <c r="E167" s="272" t="s">
        <v>236</v>
      </c>
      <c r="F167" s="273" t="s">
        <v>237</v>
      </c>
      <c r="G167" s="274" t="s">
        <v>198</v>
      </c>
      <c r="H167" s="275">
        <v>11</v>
      </c>
      <c r="I167" s="276"/>
      <c r="J167" s="277"/>
      <c r="K167" s="278">
        <f>ROUND(P167*H167,2)</f>
        <v>0</v>
      </c>
      <c r="L167" s="273" t="s">
        <v>132</v>
      </c>
      <c r="M167" s="279"/>
      <c r="N167" s="280" t="s">
        <v>20</v>
      </c>
      <c r="O167" s="229" t="s">
        <v>45</v>
      </c>
      <c r="P167" s="230">
        <f>I167+J167</f>
        <v>0</v>
      </c>
      <c r="Q167" s="230">
        <f>ROUND(I167*H167,2)</f>
        <v>0</v>
      </c>
      <c r="R167" s="230">
        <f>ROUND(J167*H167,2)</f>
        <v>0</v>
      </c>
      <c r="S167" s="85"/>
      <c r="T167" s="231">
        <f>S167*H167</f>
        <v>0</v>
      </c>
      <c r="U167" s="231">
        <v>0.019099999999999999</v>
      </c>
      <c r="V167" s="231">
        <f>U167*H167</f>
        <v>0.21009999999999998</v>
      </c>
      <c r="W167" s="231">
        <v>0</v>
      </c>
      <c r="X167" s="232">
        <f>W167*H167</f>
        <v>0</v>
      </c>
      <c r="Y167" s="39"/>
      <c r="Z167" s="39"/>
      <c r="AA167" s="39"/>
      <c r="AB167" s="39"/>
      <c r="AC167" s="39"/>
      <c r="AD167" s="39"/>
      <c r="AE167" s="39"/>
      <c r="AR167" s="233" t="s">
        <v>175</v>
      </c>
      <c r="AT167" s="233" t="s">
        <v>203</v>
      </c>
      <c r="AU167" s="233" t="s">
        <v>86</v>
      </c>
      <c r="AY167" s="18" t="s">
        <v>126</v>
      </c>
      <c r="BE167" s="234">
        <f>IF(O167="základní",K167,0)</f>
        <v>0</v>
      </c>
      <c r="BF167" s="234">
        <f>IF(O167="snížená",K167,0)</f>
        <v>0</v>
      </c>
      <c r="BG167" s="234">
        <f>IF(O167="zákl. přenesená",K167,0)</f>
        <v>0</v>
      </c>
      <c r="BH167" s="234">
        <f>IF(O167="sníž. přenesená",K167,0)</f>
        <v>0</v>
      </c>
      <c r="BI167" s="234">
        <f>IF(O167="nulová",K167,0)</f>
        <v>0</v>
      </c>
      <c r="BJ167" s="18" t="s">
        <v>84</v>
      </c>
      <c r="BK167" s="234">
        <f>ROUND(P167*H167,2)</f>
        <v>0</v>
      </c>
      <c r="BL167" s="18" t="s">
        <v>133</v>
      </c>
      <c r="BM167" s="233" t="s">
        <v>238</v>
      </c>
    </row>
    <row r="168" s="14" customFormat="1">
      <c r="A168" s="14"/>
      <c r="B168" s="249"/>
      <c r="C168" s="250"/>
      <c r="D168" s="235" t="s">
        <v>137</v>
      </c>
      <c r="E168" s="251" t="s">
        <v>20</v>
      </c>
      <c r="F168" s="252" t="s">
        <v>195</v>
      </c>
      <c r="G168" s="250"/>
      <c r="H168" s="253">
        <v>11</v>
      </c>
      <c r="I168" s="254"/>
      <c r="J168" s="254"/>
      <c r="K168" s="250"/>
      <c r="L168" s="250"/>
      <c r="M168" s="255"/>
      <c r="N168" s="256"/>
      <c r="O168" s="257"/>
      <c r="P168" s="257"/>
      <c r="Q168" s="257"/>
      <c r="R168" s="257"/>
      <c r="S168" s="257"/>
      <c r="T168" s="257"/>
      <c r="U168" s="257"/>
      <c r="V168" s="257"/>
      <c r="W168" s="257"/>
      <c r="X168" s="258"/>
      <c r="Y168" s="14"/>
      <c r="Z168" s="14"/>
      <c r="AA168" s="14"/>
      <c r="AB168" s="14"/>
      <c r="AC168" s="14"/>
      <c r="AD168" s="14"/>
      <c r="AE168" s="14"/>
      <c r="AT168" s="259" t="s">
        <v>137</v>
      </c>
      <c r="AU168" s="259" t="s">
        <v>86</v>
      </c>
      <c r="AV168" s="14" t="s">
        <v>86</v>
      </c>
      <c r="AW168" s="14" t="s">
        <v>5</v>
      </c>
      <c r="AX168" s="14" t="s">
        <v>76</v>
      </c>
      <c r="AY168" s="259" t="s">
        <v>126</v>
      </c>
    </row>
    <row r="169" s="15" customFormat="1">
      <c r="A169" s="15"/>
      <c r="B169" s="260"/>
      <c r="C169" s="261"/>
      <c r="D169" s="235" t="s">
        <v>137</v>
      </c>
      <c r="E169" s="262" t="s">
        <v>20</v>
      </c>
      <c r="F169" s="263" t="s">
        <v>140</v>
      </c>
      <c r="G169" s="261"/>
      <c r="H169" s="264">
        <v>11</v>
      </c>
      <c r="I169" s="265"/>
      <c r="J169" s="265"/>
      <c r="K169" s="261"/>
      <c r="L169" s="261"/>
      <c r="M169" s="266"/>
      <c r="N169" s="267"/>
      <c r="O169" s="268"/>
      <c r="P169" s="268"/>
      <c r="Q169" s="268"/>
      <c r="R169" s="268"/>
      <c r="S169" s="268"/>
      <c r="T169" s="268"/>
      <c r="U169" s="268"/>
      <c r="V169" s="268"/>
      <c r="W169" s="268"/>
      <c r="X169" s="269"/>
      <c r="Y169" s="15"/>
      <c r="Z169" s="15"/>
      <c r="AA169" s="15"/>
      <c r="AB169" s="15"/>
      <c r="AC169" s="15"/>
      <c r="AD169" s="15"/>
      <c r="AE169" s="15"/>
      <c r="AT169" s="270" t="s">
        <v>137</v>
      </c>
      <c r="AU169" s="270" t="s">
        <v>86</v>
      </c>
      <c r="AV169" s="15" t="s">
        <v>133</v>
      </c>
      <c r="AW169" s="15" t="s">
        <v>5</v>
      </c>
      <c r="AX169" s="15" t="s">
        <v>84</v>
      </c>
      <c r="AY169" s="270" t="s">
        <v>126</v>
      </c>
    </row>
    <row r="170" s="12" customFormat="1" ht="22.8" customHeight="1">
      <c r="A170" s="12"/>
      <c r="B170" s="204"/>
      <c r="C170" s="205"/>
      <c r="D170" s="206" t="s">
        <v>75</v>
      </c>
      <c r="E170" s="219" t="s">
        <v>181</v>
      </c>
      <c r="F170" s="219" t="s">
        <v>239</v>
      </c>
      <c r="G170" s="205"/>
      <c r="H170" s="205"/>
      <c r="I170" s="208"/>
      <c r="J170" s="208"/>
      <c r="K170" s="220">
        <f>BK170</f>
        <v>0</v>
      </c>
      <c r="L170" s="205"/>
      <c r="M170" s="210"/>
      <c r="N170" s="211"/>
      <c r="O170" s="212"/>
      <c r="P170" s="212"/>
      <c r="Q170" s="213">
        <f>SUM(Q171:Q182)</f>
        <v>0</v>
      </c>
      <c r="R170" s="213">
        <f>SUM(R171:R182)</f>
        <v>0</v>
      </c>
      <c r="S170" s="212"/>
      <c r="T170" s="214">
        <f>SUM(T171:T182)</f>
        <v>0</v>
      </c>
      <c r="U170" s="212"/>
      <c r="V170" s="214">
        <f>SUM(V171:V182)</f>
        <v>0</v>
      </c>
      <c r="W170" s="212"/>
      <c r="X170" s="215">
        <f>SUM(X171:X182)</f>
        <v>2.1660899999999996</v>
      </c>
      <c r="Y170" s="12"/>
      <c r="Z170" s="12"/>
      <c r="AA170" s="12"/>
      <c r="AB170" s="12"/>
      <c r="AC170" s="12"/>
      <c r="AD170" s="12"/>
      <c r="AE170" s="12"/>
      <c r="AR170" s="216" t="s">
        <v>84</v>
      </c>
      <c r="AT170" s="217" t="s">
        <v>75</v>
      </c>
      <c r="AU170" s="217" t="s">
        <v>84</v>
      </c>
      <c r="AY170" s="216" t="s">
        <v>126</v>
      </c>
      <c r="BK170" s="218">
        <f>SUM(BK171:BK182)</f>
        <v>0</v>
      </c>
    </row>
    <row r="171" s="2" customFormat="1" ht="24" customHeight="1">
      <c r="A171" s="39"/>
      <c r="B171" s="40"/>
      <c r="C171" s="221" t="s">
        <v>240</v>
      </c>
      <c r="D171" s="221" t="s">
        <v>128</v>
      </c>
      <c r="E171" s="222" t="s">
        <v>241</v>
      </c>
      <c r="F171" s="223" t="s">
        <v>242</v>
      </c>
      <c r="G171" s="224" t="s">
        <v>198</v>
      </c>
      <c r="H171" s="225">
        <v>25</v>
      </c>
      <c r="I171" s="226"/>
      <c r="J171" s="226"/>
      <c r="K171" s="227">
        <f>ROUND(P171*H171,2)</f>
        <v>0</v>
      </c>
      <c r="L171" s="223" t="s">
        <v>132</v>
      </c>
      <c r="M171" s="45"/>
      <c r="N171" s="228" t="s">
        <v>20</v>
      </c>
      <c r="O171" s="229" t="s">
        <v>45</v>
      </c>
      <c r="P171" s="230">
        <f>I171+J171</f>
        <v>0</v>
      </c>
      <c r="Q171" s="230">
        <f>ROUND(I171*H171,2)</f>
        <v>0</v>
      </c>
      <c r="R171" s="230">
        <f>ROUND(J171*H171,2)</f>
        <v>0</v>
      </c>
      <c r="S171" s="85"/>
      <c r="T171" s="231">
        <f>S171*H171</f>
        <v>0</v>
      </c>
      <c r="U171" s="231">
        <v>0</v>
      </c>
      <c r="V171" s="231">
        <f>U171*H171</f>
        <v>0</v>
      </c>
      <c r="W171" s="231">
        <v>0.065699999999999995</v>
      </c>
      <c r="X171" s="232">
        <f>W171*H171</f>
        <v>1.6424999999999999</v>
      </c>
      <c r="Y171" s="39"/>
      <c r="Z171" s="39"/>
      <c r="AA171" s="39"/>
      <c r="AB171" s="39"/>
      <c r="AC171" s="39"/>
      <c r="AD171" s="39"/>
      <c r="AE171" s="39"/>
      <c r="AR171" s="233" t="s">
        <v>133</v>
      </c>
      <c r="AT171" s="233" t="s">
        <v>128</v>
      </c>
      <c r="AU171" s="233" t="s">
        <v>86</v>
      </c>
      <c r="AY171" s="18" t="s">
        <v>126</v>
      </c>
      <c r="BE171" s="234">
        <f>IF(O171="základní",K171,0)</f>
        <v>0</v>
      </c>
      <c r="BF171" s="234">
        <f>IF(O171="snížená",K171,0)</f>
        <v>0</v>
      </c>
      <c r="BG171" s="234">
        <f>IF(O171="zákl. přenesená",K171,0)</f>
        <v>0</v>
      </c>
      <c r="BH171" s="234">
        <f>IF(O171="sníž. přenesená",K171,0)</f>
        <v>0</v>
      </c>
      <c r="BI171" s="234">
        <f>IF(O171="nulová",K171,0)</f>
        <v>0</v>
      </c>
      <c r="BJ171" s="18" t="s">
        <v>84</v>
      </c>
      <c r="BK171" s="234">
        <f>ROUND(P171*H171,2)</f>
        <v>0</v>
      </c>
      <c r="BL171" s="18" t="s">
        <v>133</v>
      </c>
      <c r="BM171" s="233" t="s">
        <v>243</v>
      </c>
    </row>
    <row r="172" s="2" customFormat="1">
      <c r="A172" s="39"/>
      <c r="B172" s="40"/>
      <c r="C172" s="41"/>
      <c r="D172" s="235" t="s">
        <v>135</v>
      </c>
      <c r="E172" s="41"/>
      <c r="F172" s="236" t="s">
        <v>244</v>
      </c>
      <c r="G172" s="41"/>
      <c r="H172" s="41"/>
      <c r="I172" s="134"/>
      <c r="J172" s="134"/>
      <c r="K172" s="41"/>
      <c r="L172" s="41"/>
      <c r="M172" s="45"/>
      <c r="N172" s="237"/>
      <c r="O172" s="238"/>
      <c r="P172" s="85"/>
      <c r="Q172" s="85"/>
      <c r="R172" s="85"/>
      <c r="S172" s="85"/>
      <c r="T172" s="85"/>
      <c r="U172" s="85"/>
      <c r="V172" s="85"/>
      <c r="W172" s="85"/>
      <c r="X172" s="86"/>
      <c r="Y172" s="39"/>
      <c r="Z172" s="39"/>
      <c r="AA172" s="39"/>
      <c r="AB172" s="39"/>
      <c r="AC172" s="39"/>
      <c r="AD172" s="39"/>
      <c r="AE172" s="39"/>
      <c r="AT172" s="18" t="s">
        <v>135</v>
      </c>
      <c r="AU172" s="18" t="s">
        <v>86</v>
      </c>
    </row>
    <row r="173" s="14" customFormat="1">
      <c r="A173" s="14"/>
      <c r="B173" s="249"/>
      <c r="C173" s="250"/>
      <c r="D173" s="235" t="s">
        <v>137</v>
      </c>
      <c r="E173" s="251" t="s">
        <v>20</v>
      </c>
      <c r="F173" s="252" t="s">
        <v>216</v>
      </c>
      <c r="G173" s="250"/>
      <c r="H173" s="253">
        <v>25</v>
      </c>
      <c r="I173" s="254"/>
      <c r="J173" s="254"/>
      <c r="K173" s="250"/>
      <c r="L173" s="250"/>
      <c r="M173" s="255"/>
      <c r="N173" s="256"/>
      <c r="O173" s="257"/>
      <c r="P173" s="257"/>
      <c r="Q173" s="257"/>
      <c r="R173" s="257"/>
      <c r="S173" s="257"/>
      <c r="T173" s="257"/>
      <c r="U173" s="257"/>
      <c r="V173" s="257"/>
      <c r="W173" s="257"/>
      <c r="X173" s="258"/>
      <c r="Y173" s="14"/>
      <c r="Z173" s="14"/>
      <c r="AA173" s="14"/>
      <c r="AB173" s="14"/>
      <c r="AC173" s="14"/>
      <c r="AD173" s="14"/>
      <c r="AE173" s="14"/>
      <c r="AT173" s="259" t="s">
        <v>137</v>
      </c>
      <c r="AU173" s="259" t="s">
        <v>86</v>
      </c>
      <c r="AV173" s="14" t="s">
        <v>86</v>
      </c>
      <c r="AW173" s="14" t="s">
        <v>5</v>
      </c>
      <c r="AX173" s="14" t="s">
        <v>76</v>
      </c>
      <c r="AY173" s="259" t="s">
        <v>126</v>
      </c>
    </row>
    <row r="174" s="15" customFormat="1">
      <c r="A174" s="15"/>
      <c r="B174" s="260"/>
      <c r="C174" s="261"/>
      <c r="D174" s="235" t="s">
        <v>137</v>
      </c>
      <c r="E174" s="262" t="s">
        <v>20</v>
      </c>
      <c r="F174" s="263" t="s">
        <v>140</v>
      </c>
      <c r="G174" s="261"/>
      <c r="H174" s="264">
        <v>25</v>
      </c>
      <c r="I174" s="265"/>
      <c r="J174" s="265"/>
      <c r="K174" s="261"/>
      <c r="L174" s="261"/>
      <c r="M174" s="266"/>
      <c r="N174" s="267"/>
      <c r="O174" s="268"/>
      <c r="P174" s="268"/>
      <c r="Q174" s="268"/>
      <c r="R174" s="268"/>
      <c r="S174" s="268"/>
      <c r="T174" s="268"/>
      <c r="U174" s="268"/>
      <c r="V174" s="268"/>
      <c r="W174" s="268"/>
      <c r="X174" s="269"/>
      <c r="Y174" s="15"/>
      <c r="Z174" s="15"/>
      <c r="AA174" s="15"/>
      <c r="AB174" s="15"/>
      <c r="AC174" s="15"/>
      <c r="AD174" s="15"/>
      <c r="AE174" s="15"/>
      <c r="AT174" s="270" t="s">
        <v>137</v>
      </c>
      <c r="AU174" s="270" t="s">
        <v>86</v>
      </c>
      <c r="AV174" s="15" t="s">
        <v>133</v>
      </c>
      <c r="AW174" s="15" t="s">
        <v>5</v>
      </c>
      <c r="AX174" s="15" t="s">
        <v>84</v>
      </c>
      <c r="AY174" s="270" t="s">
        <v>126</v>
      </c>
    </row>
    <row r="175" s="2" customFormat="1" ht="24" customHeight="1">
      <c r="A175" s="39"/>
      <c r="B175" s="40"/>
      <c r="C175" s="221" t="s">
        <v>8</v>
      </c>
      <c r="D175" s="221" t="s">
        <v>128</v>
      </c>
      <c r="E175" s="222" t="s">
        <v>245</v>
      </c>
      <c r="F175" s="223" t="s">
        <v>246</v>
      </c>
      <c r="G175" s="224" t="s">
        <v>143</v>
      </c>
      <c r="H175" s="225">
        <v>70.5</v>
      </c>
      <c r="I175" s="226"/>
      <c r="J175" s="226"/>
      <c r="K175" s="227">
        <f>ROUND(P175*H175,2)</f>
        <v>0</v>
      </c>
      <c r="L175" s="223" t="s">
        <v>132</v>
      </c>
      <c r="M175" s="45"/>
      <c r="N175" s="228" t="s">
        <v>20</v>
      </c>
      <c r="O175" s="229" t="s">
        <v>45</v>
      </c>
      <c r="P175" s="230">
        <f>I175+J175</f>
        <v>0</v>
      </c>
      <c r="Q175" s="230">
        <f>ROUND(I175*H175,2)</f>
        <v>0</v>
      </c>
      <c r="R175" s="230">
        <f>ROUND(J175*H175,2)</f>
        <v>0</v>
      </c>
      <c r="S175" s="85"/>
      <c r="T175" s="231">
        <f>S175*H175</f>
        <v>0</v>
      </c>
      <c r="U175" s="231">
        <v>0</v>
      </c>
      <c r="V175" s="231">
        <f>U175*H175</f>
        <v>0</v>
      </c>
      <c r="W175" s="231">
        <v>0.00198</v>
      </c>
      <c r="X175" s="232">
        <f>W175*H175</f>
        <v>0.13958999999999999</v>
      </c>
      <c r="Y175" s="39"/>
      <c r="Z175" s="39"/>
      <c r="AA175" s="39"/>
      <c r="AB175" s="39"/>
      <c r="AC175" s="39"/>
      <c r="AD175" s="39"/>
      <c r="AE175" s="39"/>
      <c r="AR175" s="233" t="s">
        <v>133</v>
      </c>
      <c r="AT175" s="233" t="s">
        <v>128</v>
      </c>
      <c r="AU175" s="233" t="s">
        <v>86</v>
      </c>
      <c r="AY175" s="18" t="s">
        <v>126</v>
      </c>
      <c r="BE175" s="234">
        <f>IF(O175="základní",K175,0)</f>
        <v>0</v>
      </c>
      <c r="BF175" s="234">
        <f>IF(O175="snížená",K175,0)</f>
        <v>0</v>
      </c>
      <c r="BG175" s="234">
        <f>IF(O175="zákl. přenesená",K175,0)</f>
        <v>0</v>
      </c>
      <c r="BH175" s="234">
        <f>IF(O175="sníž. přenesená",K175,0)</f>
        <v>0</v>
      </c>
      <c r="BI175" s="234">
        <f>IF(O175="nulová",K175,0)</f>
        <v>0</v>
      </c>
      <c r="BJ175" s="18" t="s">
        <v>84</v>
      </c>
      <c r="BK175" s="234">
        <f>ROUND(P175*H175,2)</f>
        <v>0</v>
      </c>
      <c r="BL175" s="18" t="s">
        <v>133</v>
      </c>
      <c r="BM175" s="233" t="s">
        <v>247</v>
      </c>
    </row>
    <row r="176" s="2" customFormat="1">
      <c r="A176" s="39"/>
      <c r="B176" s="40"/>
      <c r="C176" s="41"/>
      <c r="D176" s="235" t="s">
        <v>135</v>
      </c>
      <c r="E176" s="41"/>
      <c r="F176" s="236" t="s">
        <v>248</v>
      </c>
      <c r="G176" s="41"/>
      <c r="H176" s="41"/>
      <c r="I176" s="134"/>
      <c r="J176" s="134"/>
      <c r="K176" s="41"/>
      <c r="L176" s="41"/>
      <c r="M176" s="45"/>
      <c r="N176" s="237"/>
      <c r="O176" s="238"/>
      <c r="P176" s="85"/>
      <c r="Q176" s="85"/>
      <c r="R176" s="85"/>
      <c r="S176" s="85"/>
      <c r="T176" s="85"/>
      <c r="U176" s="85"/>
      <c r="V176" s="85"/>
      <c r="W176" s="85"/>
      <c r="X176" s="86"/>
      <c r="Y176" s="39"/>
      <c r="Z176" s="39"/>
      <c r="AA176" s="39"/>
      <c r="AB176" s="39"/>
      <c r="AC176" s="39"/>
      <c r="AD176" s="39"/>
      <c r="AE176" s="39"/>
      <c r="AT176" s="18" t="s">
        <v>135</v>
      </c>
      <c r="AU176" s="18" t="s">
        <v>86</v>
      </c>
    </row>
    <row r="177" s="14" customFormat="1">
      <c r="A177" s="14"/>
      <c r="B177" s="249"/>
      <c r="C177" s="250"/>
      <c r="D177" s="235" t="s">
        <v>137</v>
      </c>
      <c r="E177" s="251" t="s">
        <v>20</v>
      </c>
      <c r="F177" s="252" t="s">
        <v>249</v>
      </c>
      <c r="G177" s="250"/>
      <c r="H177" s="253">
        <v>70.5</v>
      </c>
      <c r="I177" s="254"/>
      <c r="J177" s="254"/>
      <c r="K177" s="250"/>
      <c r="L177" s="250"/>
      <c r="M177" s="255"/>
      <c r="N177" s="256"/>
      <c r="O177" s="257"/>
      <c r="P177" s="257"/>
      <c r="Q177" s="257"/>
      <c r="R177" s="257"/>
      <c r="S177" s="257"/>
      <c r="T177" s="257"/>
      <c r="U177" s="257"/>
      <c r="V177" s="257"/>
      <c r="W177" s="257"/>
      <c r="X177" s="258"/>
      <c r="Y177" s="14"/>
      <c r="Z177" s="14"/>
      <c r="AA177" s="14"/>
      <c r="AB177" s="14"/>
      <c r="AC177" s="14"/>
      <c r="AD177" s="14"/>
      <c r="AE177" s="14"/>
      <c r="AT177" s="259" t="s">
        <v>137</v>
      </c>
      <c r="AU177" s="259" t="s">
        <v>86</v>
      </c>
      <c r="AV177" s="14" t="s">
        <v>86</v>
      </c>
      <c r="AW177" s="14" t="s">
        <v>5</v>
      </c>
      <c r="AX177" s="14" t="s">
        <v>76</v>
      </c>
      <c r="AY177" s="259" t="s">
        <v>126</v>
      </c>
    </row>
    <row r="178" s="15" customFormat="1">
      <c r="A178" s="15"/>
      <c r="B178" s="260"/>
      <c r="C178" s="261"/>
      <c r="D178" s="235" t="s">
        <v>137</v>
      </c>
      <c r="E178" s="262" t="s">
        <v>20</v>
      </c>
      <c r="F178" s="263" t="s">
        <v>140</v>
      </c>
      <c r="G178" s="261"/>
      <c r="H178" s="264">
        <v>70.5</v>
      </c>
      <c r="I178" s="265"/>
      <c r="J178" s="265"/>
      <c r="K178" s="261"/>
      <c r="L178" s="261"/>
      <c r="M178" s="266"/>
      <c r="N178" s="267"/>
      <c r="O178" s="268"/>
      <c r="P178" s="268"/>
      <c r="Q178" s="268"/>
      <c r="R178" s="268"/>
      <c r="S178" s="268"/>
      <c r="T178" s="268"/>
      <c r="U178" s="268"/>
      <c r="V178" s="268"/>
      <c r="W178" s="268"/>
      <c r="X178" s="269"/>
      <c r="Y178" s="15"/>
      <c r="Z178" s="15"/>
      <c r="AA178" s="15"/>
      <c r="AB178" s="15"/>
      <c r="AC178" s="15"/>
      <c r="AD178" s="15"/>
      <c r="AE178" s="15"/>
      <c r="AT178" s="270" t="s">
        <v>137</v>
      </c>
      <c r="AU178" s="270" t="s">
        <v>86</v>
      </c>
      <c r="AV178" s="15" t="s">
        <v>133</v>
      </c>
      <c r="AW178" s="15" t="s">
        <v>5</v>
      </c>
      <c r="AX178" s="15" t="s">
        <v>84</v>
      </c>
      <c r="AY178" s="270" t="s">
        <v>126</v>
      </c>
    </row>
    <row r="179" s="2" customFormat="1" ht="24" customHeight="1">
      <c r="A179" s="39"/>
      <c r="B179" s="40"/>
      <c r="C179" s="221" t="s">
        <v>250</v>
      </c>
      <c r="D179" s="221" t="s">
        <v>128</v>
      </c>
      <c r="E179" s="222" t="s">
        <v>251</v>
      </c>
      <c r="F179" s="223" t="s">
        <v>252</v>
      </c>
      <c r="G179" s="224" t="s">
        <v>198</v>
      </c>
      <c r="H179" s="225">
        <v>2</v>
      </c>
      <c r="I179" s="226"/>
      <c r="J179" s="226"/>
      <c r="K179" s="227">
        <f>ROUND(P179*H179,2)</f>
        <v>0</v>
      </c>
      <c r="L179" s="223" t="s">
        <v>132</v>
      </c>
      <c r="M179" s="45"/>
      <c r="N179" s="228" t="s">
        <v>20</v>
      </c>
      <c r="O179" s="229" t="s">
        <v>45</v>
      </c>
      <c r="P179" s="230">
        <f>I179+J179</f>
        <v>0</v>
      </c>
      <c r="Q179" s="230">
        <f>ROUND(I179*H179,2)</f>
        <v>0</v>
      </c>
      <c r="R179" s="230">
        <f>ROUND(J179*H179,2)</f>
        <v>0</v>
      </c>
      <c r="S179" s="85"/>
      <c r="T179" s="231">
        <f>S179*H179</f>
        <v>0</v>
      </c>
      <c r="U179" s="231">
        <v>0</v>
      </c>
      <c r="V179" s="231">
        <f>U179*H179</f>
        <v>0</v>
      </c>
      <c r="W179" s="231">
        <v>0.192</v>
      </c>
      <c r="X179" s="232">
        <f>W179*H179</f>
        <v>0.38400000000000001</v>
      </c>
      <c r="Y179" s="39"/>
      <c r="Z179" s="39"/>
      <c r="AA179" s="39"/>
      <c r="AB179" s="39"/>
      <c r="AC179" s="39"/>
      <c r="AD179" s="39"/>
      <c r="AE179" s="39"/>
      <c r="AR179" s="233" t="s">
        <v>133</v>
      </c>
      <c r="AT179" s="233" t="s">
        <v>128</v>
      </c>
      <c r="AU179" s="233" t="s">
        <v>86</v>
      </c>
      <c r="AY179" s="18" t="s">
        <v>126</v>
      </c>
      <c r="BE179" s="234">
        <f>IF(O179="základní",K179,0)</f>
        <v>0</v>
      </c>
      <c r="BF179" s="234">
        <f>IF(O179="snížená",K179,0)</f>
        <v>0</v>
      </c>
      <c r="BG179" s="234">
        <f>IF(O179="zákl. přenesená",K179,0)</f>
        <v>0</v>
      </c>
      <c r="BH179" s="234">
        <f>IF(O179="sníž. přenesená",K179,0)</f>
        <v>0</v>
      </c>
      <c r="BI179" s="234">
        <f>IF(O179="nulová",K179,0)</f>
        <v>0</v>
      </c>
      <c r="BJ179" s="18" t="s">
        <v>84</v>
      </c>
      <c r="BK179" s="234">
        <f>ROUND(P179*H179,2)</f>
        <v>0</v>
      </c>
      <c r="BL179" s="18" t="s">
        <v>133</v>
      </c>
      <c r="BM179" s="233" t="s">
        <v>253</v>
      </c>
    </row>
    <row r="180" s="2" customFormat="1">
      <c r="A180" s="39"/>
      <c r="B180" s="40"/>
      <c r="C180" s="41"/>
      <c r="D180" s="235" t="s">
        <v>135</v>
      </c>
      <c r="E180" s="41"/>
      <c r="F180" s="236" t="s">
        <v>244</v>
      </c>
      <c r="G180" s="41"/>
      <c r="H180" s="41"/>
      <c r="I180" s="134"/>
      <c r="J180" s="134"/>
      <c r="K180" s="41"/>
      <c r="L180" s="41"/>
      <c r="M180" s="45"/>
      <c r="N180" s="237"/>
      <c r="O180" s="238"/>
      <c r="P180" s="85"/>
      <c r="Q180" s="85"/>
      <c r="R180" s="85"/>
      <c r="S180" s="85"/>
      <c r="T180" s="85"/>
      <c r="U180" s="85"/>
      <c r="V180" s="85"/>
      <c r="W180" s="85"/>
      <c r="X180" s="86"/>
      <c r="Y180" s="39"/>
      <c r="Z180" s="39"/>
      <c r="AA180" s="39"/>
      <c r="AB180" s="39"/>
      <c r="AC180" s="39"/>
      <c r="AD180" s="39"/>
      <c r="AE180" s="39"/>
      <c r="AT180" s="18" t="s">
        <v>135</v>
      </c>
      <c r="AU180" s="18" t="s">
        <v>86</v>
      </c>
    </row>
    <row r="181" s="14" customFormat="1">
      <c r="A181" s="14"/>
      <c r="B181" s="249"/>
      <c r="C181" s="250"/>
      <c r="D181" s="235" t="s">
        <v>137</v>
      </c>
      <c r="E181" s="251" t="s">
        <v>20</v>
      </c>
      <c r="F181" s="252" t="s">
        <v>86</v>
      </c>
      <c r="G181" s="250"/>
      <c r="H181" s="253">
        <v>2</v>
      </c>
      <c r="I181" s="254"/>
      <c r="J181" s="254"/>
      <c r="K181" s="250"/>
      <c r="L181" s="250"/>
      <c r="M181" s="255"/>
      <c r="N181" s="256"/>
      <c r="O181" s="257"/>
      <c r="P181" s="257"/>
      <c r="Q181" s="257"/>
      <c r="R181" s="257"/>
      <c r="S181" s="257"/>
      <c r="T181" s="257"/>
      <c r="U181" s="257"/>
      <c r="V181" s="257"/>
      <c r="W181" s="257"/>
      <c r="X181" s="258"/>
      <c r="Y181" s="14"/>
      <c r="Z181" s="14"/>
      <c r="AA181" s="14"/>
      <c r="AB181" s="14"/>
      <c r="AC181" s="14"/>
      <c r="AD181" s="14"/>
      <c r="AE181" s="14"/>
      <c r="AT181" s="259" t="s">
        <v>137</v>
      </c>
      <c r="AU181" s="259" t="s">
        <v>86</v>
      </c>
      <c r="AV181" s="14" t="s">
        <v>86</v>
      </c>
      <c r="AW181" s="14" t="s">
        <v>5</v>
      </c>
      <c r="AX181" s="14" t="s">
        <v>76</v>
      </c>
      <c r="AY181" s="259" t="s">
        <v>126</v>
      </c>
    </row>
    <row r="182" s="15" customFormat="1">
      <c r="A182" s="15"/>
      <c r="B182" s="260"/>
      <c r="C182" s="261"/>
      <c r="D182" s="235" t="s">
        <v>137</v>
      </c>
      <c r="E182" s="262" t="s">
        <v>20</v>
      </c>
      <c r="F182" s="263" t="s">
        <v>140</v>
      </c>
      <c r="G182" s="261"/>
      <c r="H182" s="264">
        <v>2</v>
      </c>
      <c r="I182" s="265"/>
      <c r="J182" s="265"/>
      <c r="K182" s="261"/>
      <c r="L182" s="261"/>
      <c r="M182" s="266"/>
      <c r="N182" s="267"/>
      <c r="O182" s="268"/>
      <c r="P182" s="268"/>
      <c r="Q182" s="268"/>
      <c r="R182" s="268"/>
      <c r="S182" s="268"/>
      <c r="T182" s="268"/>
      <c r="U182" s="268"/>
      <c r="V182" s="268"/>
      <c r="W182" s="268"/>
      <c r="X182" s="269"/>
      <c r="Y182" s="15"/>
      <c r="Z182" s="15"/>
      <c r="AA182" s="15"/>
      <c r="AB182" s="15"/>
      <c r="AC182" s="15"/>
      <c r="AD182" s="15"/>
      <c r="AE182" s="15"/>
      <c r="AT182" s="270" t="s">
        <v>137</v>
      </c>
      <c r="AU182" s="270" t="s">
        <v>86</v>
      </c>
      <c r="AV182" s="15" t="s">
        <v>133</v>
      </c>
      <c r="AW182" s="15" t="s">
        <v>5</v>
      </c>
      <c r="AX182" s="15" t="s">
        <v>84</v>
      </c>
      <c r="AY182" s="270" t="s">
        <v>126</v>
      </c>
    </row>
    <row r="183" s="12" customFormat="1" ht="22.8" customHeight="1">
      <c r="A183" s="12"/>
      <c r="B183" s="204"/>
      <c r="C183" s="205"/>
      <c r="D183" s="206" t="s">
        <v>75</v>
      </c>
      <c r="E183" s="219" t="s">
        <v>254</v>
      </c>
      <c r="F183" s="219" t="s">
        <v>255</v>
      </c>
      <c r="G183" s="205"/>
      <c r="H183" s="205"/>
      <c r="I183" s="208"/>
      <c r="J183" s="208"/>
      <c r="K183" s="220">
        <f>BK183</f>
        <v>0</v>
      </c>
      <c r="L183" s="205"/>
      <c r="M183" s="210"/>
      <c r="N183" s="211"/>
      <c r="O183" s="212"/>
      <c r="P183" s="212"/>
      <c r="Q183" s="213">
        <f>SUM(Q184:Q193)</f>
        <v>0</v>
      </c>
      <c r="R183" s="213">
        <f>SUM(R184:R193)</f>
        <v>0</v>
      </c>
      <c r="S183" s="212"/>
      <c r="T183" s="214">
        <f>SUM(T184:T193)</f>
        <v>0</v>
      </c>
      <c r="U183" s="212"/>
      <c r="V183" s="214">
        <f>SUM(V184:V193)</f>
        <v>0</v>
      </c>
      <c r="W183" s="212"/>
      <c r="X183" s="215">
        <f>SUM(X184:X193)</f>
        <v>0</v>
      </c>
      <c r="Y183" s="12"/>
      <c r="Z183" s="12"/>
      <c r="AA183" s="12"/>
      <c r="AB183" s="12"/>
      <c r="AC183" s="12"/>
      <c r="AD183" s="12"/>
      <c r="AE183" s="12"/>
      <c r="AR183" s="216" t="s">
        <v>84</v>
      </c>
      <c r="AT183" s="217" t="s">
        <v>75</v>
      </c>
      <c r="AU183" s="217" t="s">
        <v>84</v>
      </c>
      <c r="AY183" s="216" t="s">
        <v>126</v>
      </c>
      <c r="BK183" s="218">
        <f>SUM(BK184:BK193)</f>
        <v>0</v>
      </c>
    </row>
    <row r="184" s="2" customFormat="1" ht="24" customHeight="1">
      <c r="A184" s="39"/>
      <c r="B184" s="40"/>
      <c r="C184" s="221" t="s">
        <v>256</v>
      </c>
      <c r="D184" s="221" t="s">
        <v>128</v>
      </c>
      <c r="E184" s="222" t="s">
        <v>257</v>
      </c>
      <c r="F184" s="223" t="s">
        <v>258</v>
      </c>
      <c r="G184" s="224" t="s">
        <v>259</v>
      </c>
      <c r="H184" s="225">
        <v>2.1659999999999999</v>
      </c>
      <c r="I184" s="226"/>
      <c r="J184" s="226"/>
      <c r="K184" s="227">
        <f>ROUND(P184*H184,2)</f>
        <v>0</v>
      </c>
      <c r="L184" s="223" t="s">
        <v>132</v>
      </c>
      <c r="M184" s="45"/>
      <c r="N184" s="228" t="s">
        <v>20</v>
      </c>
      <c r="O184" s="229" t="s">
        <v>45</v>
      </c>
      <c r="P184" s="230">
        <f>I184+J184</f>
        <v>0</v>
      </c>
      <c r="Q184" s="230">
        <f>ROUND(I184*H184,2)</f>
        <v>0</v>
      </c>
      <c r="R184" s="230">
        <f>ROUND(J184*H184,2)</f>
        <v>0</v>
      </c>
      <c r="S184" s="85"/>
      <c r="T184" s="231">
        <f>S184*H184</f>
        <v>0</v>
      </c>
      <c r="U184" s="231">
        <v>0</v>
      </c>
      <c r="V184" s="231">
        <f>U184*H184</f>
        <v>0</v>
      </c>
      <c r="W184" s="231">
        <v>0</v>
      </c>
      <c r="X184" s="232">
        <f>W184*H184</f>
        <v>0</v>
      </c>
      <c r="Y184" s="39"/>
      <c r="Z184" s="39"/>
      <c r="AA184" s="39"/>
      <c r="AB184" s="39"/>
      <c r="AC184" s="39"/>
      <c r="AD184" s="39"/>
      <c r="AE184" s="39"/>
      <c r="AR184" s="233" t="s">
        <v>133</v>
      </c>
      <c r="AT184" s="233" t="s">
        <v>128</v>
      </c>
      <c r="AU184" s="233" t="s">
        <v>86</v>
      </c>
      <c r="AY184" s="18" t="s">
        <v>126</v>
      </c>
      <c r="BE184" s="234">
        <f>IF(O184="základní",K184,0)</f>
        <v>0</v>
      </c>
      <c r="BF184" s="234">
        <f>IF(O184="snížená",K184,0)</f>
        <v>0</v>
      </c>
      <c r="BG184" s="234">
        <f>IF(O184="zákl. přenesená",K184,0)</f>
        <v>0</v>
      </c>
      <c r="BH184" s="234">
        <f>IF(O184="sníž. přenesená",K184,0)</f>
        <v>0</v>
      </c>
      <c r="BI184" s="234">
        <f>IF(O184="nulová",K184,0)</f>
        <v>0</v>
      </c>
      <c r="BJ184" s="18" t="s">
        <v>84</v>
      </c>
      <c r="BK184" s="234">
        <f>ROUND(P184*H184,2)</f>
        <v>0</v>
      </c>
      <c r="BL184" s="18" t="s">
        <v>133</v>
      </c>
      <c r="BM184" s="233" t="s">
        <v>260</v>
      </c>
    </row>
    <row r="185" s="2" customFormat="1">
      <c r="A185" s="39"/>
      <c r="B185" s="40"/>
      <c r="C185" s="41"/>
      <c r="D185" s="235" t="s">
        <v>135</v>
      </c>
      <c r="E185" s="41"/>
      <c r="F185" s="236" t="s">
        <v>261</v>
      </c>
      <c r="G185" s="41"/>
      <c r="H185" s="41"/>
      <c r="I185" s="134"/>
      <c r="J185" s="134"/>
      <c r="K185" s="41"/>
      <c r="L185" s="41"/>
      <c r="M185" s="45"/>
      <c r="N185" s="237"/>
      <c r="O185" s="238"/>
      <c r="P185" s="85"/>
      <c r="Q185" s="85"/>
      <c r="R185" s="85"/>
      <c r="S185" s="85"/>
      <c r="T185" s="85"/>
      <c r="U185" s="85"/>
      <c r="V185" s="85"/>
      <c r="W185" s="85"/>
      <c r="X185" s="86"/>
      <c r="Y185" s="39"/>
      <c r="Z185" s="39"/>
      <c r="AA185" s="39"/>
      <c r="AB185" s="39"/>
      <c r="AC185" s="39"/>
      <c r="AD185" s="39"/>
      <c r="AE185" s="39"/>
      <c r="AT185" s="18" t="s">
        <v>135</v>
      </c>
      <c r="AU185" s="18" t="s">
        <v>86</v>
      </c>
    </row>
    <row r="186" s="2" customFormat="1" ht="24" customHeight="1">
      <c r="A186" s="39"/>
      <c r="B186" s="40"/>
      <c r="C186" s="221" t="s">
        <v>262</v>
      </c>
      <c r="D186" s="221" t="s">
        <v>128</v>
      </c>
      <c r="E186" s="222" t="s">
        <v>263</v>
      </c>
      <c r="F186" s="223" t="s">
        <v>264</v>
      </c>
      <c r="G186" s="224" t="s">
        <v>259</v>
      </c>
      <c r="H186" s="225">
        <v>21.66</v>
      </c>
      <c r="I186" s="226"/>
      <c r="J186" s="226"/>
      <c r="K186" s="227">
        <f>ROUND(P186*H186,2)</f>
        <v>0</v>
      </c>
      <c r="L186" s="223" t="s">
        <v>132</v>
      </c>
      <c r="M186" s="45"/>
      <c r="N186" s="228" t="s">
        <v>20</v>
      </c>
      <c r="O186" s="229" t="s">
        <v>45</v>
      </c>
      <c r="P186" s="230">
        <f>I186+J186</f>
        <v>0</v>
      </c>
      <c r="Q186" s="230">
        <f>ROUND(I186*H186,2)</f>
        <v>0</v>
      </c>
      <c r="R186" s="230">
        <f>ROUND(J186*H186,2)</f>
        <v>0</v>
      </c>
      <c r="S186" s="85"/>
      <c r="T186" s="231">
        <f>S186*H186</f>
        <v>0</v>
      </c>
      <c r="U186" s="231">
        <v>0</v>
      </c>
      <c r="V186" s="231">
        <f>U186*H186</f>
        <v>0</v>
      </c>
      <c r="W186" s="231">
        <v>0</v>
      </c>
      <c r="X186" s="232">
        <f>W186*H186</f>
        <v>0</v>
      </c>
      <c r="Y186" s="39"/>
      <c r="Z186" s="39"/>
      <c r="AA186" s="39"/>
      <c r="AB186" s="39"/>
      <c r="AC186" s="39"/>
      <c r="AD186" s="39"/>
      <c r="AE186" s="39"/>
      <c r="AR186" s="233" t="s">
        <v>133</v>
      </c>
      <c r="AT186" s="233" t="s">
        <v>128</v>
      </c>
      <c r="AU186" s="233" t="s">
        <v>86</v>
      </c>
      <c r="AY186" s="18" t="s">
        <v>126</v>
      </c>
      <c r="BE186" s="234">
        <f>IF(O186="základní",K186,0)</f>
        <v>0</v>
      </c>
      <c r="BF186" s="234">
        <f>IF(O186="snížená",K186,0)</f>
        <v>0</v>
      </c>
      <c r="BG186" s="234">
        <f>IF(O186="zákl. přenesená",K186,0)</f>
        <v>0</v>
      </c>
      <c r="BH186" s="234">
        <f>IF(O186="sníž. přenesená",K186,0)</f>
        <v>0</v>
      </c>
      <c r="BI186" s="234">
        <f>IF(O186="nulová",K186,0)</f>
        <v>0</v>
      </c>
      <c r="BJ186" s="18" t="s">
        <v>84</v>
      </c>
      <c r="BK186" s="234">
        <f>ROUND(P186*H186,2)</f>
        <v>0</v>
      </c>
      <c r="BL186" s="18" t="s">
        <v>133</v>
      </c>
      <c r="BM186" s="233" t="s">
        <v>265</v>
      </c>
    </row>
    <row r="187" s="2" customFormat="1">
      <c r="A187" s="39"/>
      <c r="B187" s="40"/>
      <c r="C187" s="41"/>
      <c r="D187" s="235" t="s">
        <v>135</v>
      </c>
      <c r="E187" s="41"/>
      <c r="F187" s="236" t="s">
        <v>261</v>
      </c>
      <c r="G187" s="41"/>
      <c r="H187" s="41"/>
      <c r="I187" s="134"/>
      <c r="J187" s="134"/>
      <c r="K187" s="41"/>
      <c r="L187" s="41"/>
      <c r="M187" s="45"/>
      <c r="N187" s="237"/>
      <c r="O187" s="238"/>
      <c r="P187" s="85"/>
      <c r="Q187" s="85"/>
      <c r="R187" s="85"/>
      <c r="S187" s="85"/>
      <c r="T187" s="85"/>
      <c r="U187" s="85"/>
      <c r="V187" s="85"/>
      <c r="W187" s="85"/>
      <c r="X187" s="86"/>
      <c r="Y187" s="39"/>
      <c r="Z187" s="39"/>
      <c r="AA187" s="39"/>
      <c r="AB187" s="39"/>
      <c r="AC187" s="39"/>
      <c r="AD187" s="39"/>
      <c r="AE187" s="39"/>
      <c r="AT187" s="18" t="s">
        <v>135</v>
      </c>
      <c r="AU187" s="18" t="s">
        <v>86</v>
      </c>
    </row>
    <row r="188" s="14" customFormat="1">
      <c r="A188" s="14"/>
      <c r="B188" s="249"/>
      <c r="C188" s="250"/>
      <c r="D188" s="235" t="s">
        <v>137</v>
      </c>
      <c r="E188" s="251" t="s">
        <v>20</v>
      </c>
      <c r="F188" s="252" t="s">
        <v>266</v>
      </c>
      <c r="G188" s="250"/>
      <c r="H188" s="253">
        <v>21.66</v>
      </c>
      <c r="I188" s="254"/>
      <c r="J188" s="254"/>
      <c r="K188" s="250"/>
      <c r="L188" s="250"/>
      <c r="M188" s="255"/>
      <c r="N188" s="256"/>
      <c r="O188" s="257"/>
      <c r="P188" s="257"/>
      <c r="Q188" s="257"/>
      <c r="R188" s="257"/>
      <c r="S188" s="257"/>
      <c r="T188" s="257"/>
      <c r="U188" s="257"/>
      <c r="V188" s="257"/>
      <c r="W188" s="257"/>
      <c r="X188" s="258"/>
      <c r="Y188" s="14"/>
      <c r="Z188" s="14"/>
      <c r="AA188" s="14"/>
      <c r="AB188" s="14"/>
      <c r="AC188" s="14"/>
      <c r="AD188" s="14"/>
      <c r="AE188" s="14"/>
      <c r="AT188" s="259" t="s">
        <v>137</v>
      </c>
      <c r="AU188" s="259" t="s">
        <v>86</v>
      </c>
      <c r="AV188" s="14" t="s">
        <v>86</v>
      </c>
      <c r="AW188" s="14" t="s">
        <v>5</v>
      </c>
      <c r="AX188" s="14" t="s">
        <v>76</v>
      </c>
      <c r="AY188" s="259" t="s">
        <v>126</v>
      </c>
    </row>
    <row r="189" s="15" customFormat="1">
      <c r="A189" s="15"/>
      <c r="B189" s="260"/>
      <c r="C189" s="261"/>
      <c r="D189" s="235" t="s">
        <v>137</v>
      </c>
      <c r="E189" s="262" t="s">
        <v>20</v>
      </c>
      <c r="F189" s="263" t="s">
        <v>140</v>
      </c>
      <c r="G189" s="261"/>
      <c r="H189" s="264">
        <v>21.66</v>
      </c>
      <c r="I189" s="265"/>
      <c r="J189" s="265"/>
      <c r="K189" s="261"/>
      <c r="L189" s="261"/>
      <c r="M189" s="266"/>
      <c r="N189" s="267"/>
      <c r="O189" s="268"/>
      <c r="P189" s="268"/>
      <c r="Q189" s="268"/>
      <c r="R189" s="268"/>
      <c r="S189" s="268"/>
      <c r="T189" s="268"/>
      <c r="U189" s="268"/>
      <c r="V189" s="268"/>
      <c r="W189" s="268"/>
      <c r="X189" s="269"/>
      <c r="Y189" s="15"/>
      <c r="Z189" s="15"/>
      <c r="AA189" s="15"/>
      <c r="AB189" s="15"/>
      <c r="AC189" s="15"/>
      <c r="AD189" s="15"/>
      <c r="AE189" s="15"/>
      <c r="AT189" s="270" t="s">
        <v>137</v>
      </c>
      <c r="AU189" s="270" t="s">
        <v>86</v>
      </c>
      <c r="AV189" s="15" t="s">
        <v>133</v>
      </c>
      <c r="AW189" s="15" t="s">
        <v>5</v>
      </c>
      <c r="AX189" s="15" t="s">
        <v>84</v>
      </c>
      <c r="AY189" s="270" t="s">
        <v>126</v>
      </c>
    </row>
    <row r="190" s="2" customFormat="1" ht="24" customHeight="1">
      <c r="A190" s="39"/>
      <c r="B190" s="40"/>
      <c r="C190" s="221" t="s">
        <v>216</v>
      </c>
      <c r="D190" s="221" t="s">
        <v>128</v>
      </c>
      <c r="E190" s="222" t="s">
        <v>267</v>
      </c>
      <c r="F190" s="223" t="s">
        <v>268</v>
      </c>
      <c r="G190" s="224" t="s">
        <v>259</v>
      </c>
      <c r="H190" s="225">
        <v>2.1659999999999999</v>
      </c>
      <c r="I190" s="226"/>
      <c r="J190" s="226"/>
      <c r="K190" s="227">
        <f>ROUND(P190*H190,2)</f>
        <v>0</v>
      </c>
      <c r="L190" s="223" t="s">
        <v>132</v>
      </c>
      <c r="M190" s="45"/>
      <c r="N190" s="228" t="s">
        <v>20</v>
      </c>
      <c r="O190" s="229" t="s">
        <v>45</v>
      </c>
      <c r="P190" s="230">
        <f>I190+J190</f>
        <v>0</v>
      </c>
      <c r="Q190" s="230">
        <f>ROUND(I190*H190,2)</f>
        <v>0</v>
      </c>
      <c r="R190" s="230">
        <f>ROUND(J190*H190,2)</f>
        <v>0</v>
      </c>
      <c r="S190" s="85"/>
      <c r="T190" s="231">
        <f>S190*H190</f>
        <v>0</v>
      </c>
      <c r="U190" s="231">
        <v>0</v>
      </c>
      <c r="V190" s="231">
        <f>U190*H190</f>
        <v>0</v>
      </c>
      <c r="W190" s="231">
        <v>0</v>
      </c>
      <c r="X190" s="232">
        <f>W190*H190</f>
        <v>0</v>
      </c>
      <c r="Y190" s="39"/>
      <c r="Z190" s="39"/>
      <c r="AA190" s="39"/>
      <c r="AB190" s="39"/>
      <c r="AC190" s="39"/>
      <c r="AD190" s="39"/>
      <c r="AE190" s="39"/>
      <c r="AR190" s="233" t="s">
        <v>133</v>
      </c>
      <c r="AT190" s="233" t="s">
        <v>128</v>
      </c>
      <c r="AU190" s="233" t="s">
        <v>86</v>
      </c>
      <c r="AY190" s="18" t="s">
        <v>126</v>
      </c>
      <c r="BE190" s="234">
        <f>IF(O190="základní",K190,0)</f>
        <v>0</v>
      </c>
      <c r="BF190" s="234">
        <f>IF(O190="snížená",K190,0)</f>
        <v>0</v>
      </c>
      <c r="BG190" s="234">
        <f>IF(O190="zákl. přenesená",K190,0)</f>
        <v>0</v>
      </c>
      <c r="BH190" s="234">
        <f>IF(O190="sníž. přenesená",K190,0)</f>
        <v>0</v>
      </c>
      <c r="BI190" s="234">
        <f>IF(O190="nulová",K190,0)</f>
        <v>0</v>
      </c>
      <c r="BJ190" s="18" t="s">
        <v>84</v>
      </c>
      <c r="BK190" s="234">
        <f>ROUND(P190*H190,2)</f>
        <v>0</v>
      </c>
      <c r="BL190" s="18" t="s">
        <v>133</v>
      </c>
      <c r="BM190" s="233" t="s">
        <v>269</v>
      </c>
    </row>
    <row r="191" s="2" customFormat="1">
      <c r="A191" s="39"/>
      <c r="B191" s="40"/>
      <c r="C191" s="41"/>
      <c r="D191" s="235" t="s">
        <v>135</v>
      </c>
      <c r="E191" s="41"/>
      <c r="F191" s="236" t="s">
        <v>270</v>
      </c>
      <c r="G191" s="41"/>
      <c r="H191" s="41"/>
      <c r="I191" s="134"/>
      <c r="J191" s="134"/>
      <c r="K191" s="41"/>
      <c r="L191" s="41"/>
      <c r="M191" s="45"/>
      <c r="N191" s="237"/>
      <c r="O191" s="238"/>
      <c r="P191" s="85"/>
      <c r="Q191" s="85"/>
      <c r="R191" s="85"/>
      <c r="S191" s="85"/>
      <c r="T191" s="85"/>
      <c r="U191" s="85"/>
      <c r="V191" s="85"/>
      <c r="W191" s="85"/>
      <c r="X191" s="86"/>
      <c r="Y191" s="39"/>
      <c r="Z191" s="39"/>
      <c r="AA191" s="39"/>
      <c r="AB191" s="39"/>
      <c r="AC191" s="39"/>
      <c r="AD191" s="39"/>
      <c r="AE191" s="39"/>
      <c r="AT191" s="18" t="s">
        <v>135</v>
      </c>
      <c r="AU191" s="18" t="s">
        <v>86</v>
      </c>
    </row>
    <row r="192" s="2" customFormat="1" ht="24" customHeight="1">
      <c r="A192" s="39"/>
      <c r="B192" s="40"/>
      <c r="C192" s="221" t="s">
        <v>271</v>
      </c>
      <c r="D192" s="221" t="s">
        <v>128</v>
      </c>
      <c r="E192" s="222" t="s">
        <v>272</v>
      </c>
      <c r="F192" s="223" t="s">
        <v>273</v>
      </c>
      <c r="G192" s="224" t="s">
        <v>259</v>
      </c>
      <c r="H192" s="225">
        <v>2.1659999999999999</v>
      </c>
      <c r="I192" s="226"/>
      <c r="J192" s="226"/>
      <c r="K192" s="227">
        <f>ROUND(P192*H192,2)</f>
        <v>0</v>
      </c>
      <c r="L192" s="223" t="s">
        <v>132</v>
      </c>
      <c r="M192" s="45"/>
      <c r="N192" s="228" t="s">
        <v>20</v>
      </c>
      <c r="O192" s="229" t="s">
        <v>45</v>
      </c>
      <c r="P192" s="230">
        <f>I192+J192</f>
        <v>0</v>
      </c>
      <c r="Q192" s="230">
        <f>ROUND(I192*H192,2)</f>
        <v>0</v>
      </c>
      <c r="R192" s="230">
        <f>ROUND(J192*H192,2)</f>
        <v>0</v>
      </c>
      <c r="S192" s="85"/>
      <c r="T192" s="231">
        <f>S192*H192</f>
        <v>0</v>
      </c>
      <c r="U192" s="231">
        <v>0</v>
      </c>
      <c r="V192" s="231">
        <f>U192*H192</f>
        <v>0</v>
      </c>
      <c r="W192" s="231">
        <v>0</v>
      </c>
      <c r="X192" s="232">
        <f>W192*H192</f>
        <v>0</v>
      </c>
      <c r="Y192" s="39"/>
      <c r="Z192" s="39"/>
      <c r="AA192" s="39"/>
      <c r="AB192" s="39"/>
      <c r="AC192" s="39"/>
      <c r="AD192" s="39"/>
      <c r="AE192" s="39"/>
      <c r="AR192" s="233" t="s">
        <v>133</v>
      </c>
      <c r="AT192" s="233" t="s">
        <v>128</v>
      </c>
      <c r="AU192" s="233" t="s">
        <v>86</v>
      </c>
      <c r="AY192" s="18" t="s">
        <v>126</v>
      </c>
      <c r="BE192" s="234">
        <f>IF(O192="základní",K192,0)</f>
        <v>0</v>
      </c>
      <c r="BF192" s="234">
        <f>IF(O192="snížená",K192,0)</f>
        <v>0</v>
      </c>
      <c r="BG192" s="234">
        <f>IF(O192="zákl. přenesená",K192,0)</f>
        <v>0</v>
      </c>
      <c r="BH192" s="234">
        <f>IF(O192="sníž. přenesená",K192,0)</f>
        <v>0</v>
      </c>
      <c r="BI192" s="234">
        <f>IF(O192="nulová",K192,0)</f>
        <v>0</v>
      </c>
      <c r="BJ192" s="18" t="s">
        <v>84</v>
      </c>
      <c r="BK192" s="234">
        <f>ROUND(P192*H192,2)</f>
        <v>0</v>
      </c>
      <c r="BL192" s="18" t="s">
        <v>133</v>
      </c>
      <c r="BM192" s="233" t="s">
        <v>274</v>
      </c>
    </row>
    <row r="193" s="2" customFormat="1">
      <c r="A193" s="39"/>
      <c r="B193" s="40"/>
      <c r="C193" s="41"/>
      <c r="D193" s="235" t="s">
        <v>135</v>
      </c>
      <c r="E193" s="41"/>
      <c r="F193" s="236" t="s">
        <v>275</v>
      </c>
      <c r="G193" s="41"/>
      <c r="H193" s="41"/>
      <c r="I193" s="134"/>
      <c r="J193" s="134"/>
      <c r="K193" s="41"/>
      <c r="L193" s="41"/>
      <c r="M193" s="45"/>
      <c r="N193" s="237"/>
      <c r="O193" s="238"/>
      <c r="P193" s="85"/>
      <c r="Q193" s="85"/>
      <c r="R193" s="85"/>
      <c r="S193" s="85"/>
      <c r="T193" s="85"/>
      <c r="U193" s="85"/>
      <c r="V193" s="85"/>
      <c r="W193" s="85"/>
      <c r="X193" s="86"/>
      <c r="Y193" s="39"/>
      <c r="Z193" s="39"/>
      <c r="AA193" s="39"/>
      <c r="AB193" s="39"/>
      <c r="AC193" s="39"/>
      <c r="AD193" s="39"/>
      <c r="AE193" s="39"/>
      <c r="AT193" s="18" t="s">
        <v>135</v>
      </c>
      <c r="AU193" s="18" t="s">
        <v>86</v>
      </c>
    </row>
    <row r="194" s="12" customFormat="1" ht="22.8" customHeight="1">
      <c r="A194" s="12"/>
      <c r="B194" s="204"/>
      <c r="C194" s="205"/>
      <c r="D194" s="206" t="s">
        <v>75</v>
      </c>
      <c r="E194" s="219" t="s">
        <v>276</v>
      </c>
      <c r="F194" s="219" t="s">
        <v>277</v>
      </c>
      <c r="G194" s="205"/>
      <c r="H194" s="205"/>
      <c r="I194" s="208"/>
      <c r="J194" s="208"/>
      <c r="K194" s="220">
        <f>BK194</f>
        <v>0</v>
      </c>
      <c r="L194" s="205"/>
      <c r="M194" s="210"/>
      <c r="N194" s="211"/>
      <c r="O194" s="212"/>
      <c r="P194" s="212"/>
      <c r="Q194" s="213">
        <f>Q195</f>
        <v>0</v>
      </c>
      <c r="R194" s="213">
        <f>R195</f>
        <v>0</v>
      </c>
      <c r="S194" s="212"/>
      <c r="T194" s="214">
        <f>T195</f>
        <v>0</v>
      </c>
      <c r="U194" s="212"/>
      <c r="V194" s="214">
        <f>V195</f>
        <v>0</v>
      </c>
      <c r="W194" s="212"/>
      <c r="X194" s="215">
        <f>X195</f>
        <v>0</v>
      </c>
      <c r="Y194" s="12"/>
      <c r="Z194" s="12"/>
      <c r="AA194" s="12"/>
      <c r="AB194" s="12"/>
      <c r="AC194" s="12"/>
      <c r="AD194" s="12"/>
      <c r="AE194" s="12"/>
      <c r="AR194" s="216" t="s">
        <v>84</v>
      </c>
      <c r="AT194" s="217" t="s">
        <v>75</v>
      </c>
      <c r="AU194" s="217" t="s">
        <v>84</v>
      </c>
      <c r="AY194" s="216" t="s">
        <v>126</v>
      </c>
      <c r="BK194" s="218">
        <f>BK195</f>
        <v>0</v>
      </c>
    </row>
    <row r="195" s="2" customFormat="1" ht="24" customHeight="1">
      <c r="A195" s="39"/>
      <c r="B195" s="40"/>
      <c r="C195" s="221" t="s">
        <v>278</v>
      </c>
      <c r="D195" s="221" t="s">
        <v>128</v>
      </c>
      <c r="E195" s="222" t="s">
        <v>279</v>
      </c>
      <c r="F195" s="223" t="s">
        <v>280</v>
      </c>
      <c r="G195" s="224" t="s">
        <v>259</v>
      </c>
      <c r="H195" s="225">
        <v>9.6449999999999996</v>
      </c>
      <c r="I195" s="226"/>
      <c r="J195" s="226"/>
      <c r="K195" s="227">
        <f>ROUND(P195*H195,2)</f>
        <v>0</v>
      </c>
      <c r="L195" s="223" t="s">
        <v>132</v>
      </c>
      <c r="M195" s="45"/>
      <c r="N195" s="228" t="s">
        <v>20</v>
      </c>
      <c r="O195" s="229" t="s">
        <v>45</v>
      </c>
      <c r="P195" s="230">
        <f>I195+J195</f>
        <v>0</v>
      </c>
      <c r="Q195" s="230">
        <f>ROUND(I195*H195,2)</f>
        <v>0</v>
      </c>
      <c r="R195" s="230">
        <f>ROUND(J195*H195,2)</f>
        <v>0</v>
      </c>
      <c r="S195" s="85"/>
      <c r="T195" s="231">
        <f>S195*H195</f>
        <v>0</v>
      </c>
      <c r="U195" s="231">
        <v>0</v>
      </c>
      <c r="V195" s="231">
        <f>U195*H195</f>
        <v>0</v>
      </c>
      <c r="W195" s="231">
        <v>0</v>
      </c>
      <c r="X195" s="232">
        <f>W195*H195</f>
        <v>0</v>
      </c>
      <c r="Y195" s="39"/>
      <c r="Z195" s="39"/>
      <c r="AA195" s="39"/>
      <c r="AB195" s="39"/>
      <c r="AC195" s="39"/>
      <c r="AD195" s="39"/>
      <c r="AE195" s="39"/>
      <c r="AR195" s="233" t="s">
        <v>133</v>
      </c>
      <c r="AT195" s="233" t="s">
        <v>128</v>
      </c>
      <c r="AU195" s="233" t="s">
        <v>86</v>
      </c>
      <c r="AY195" s="18" t="s">
        <v>126</v>
      </c>
      <c r="BE195" s="234">
        <f>IF(O195="základní",K195,0)</f>
        <v>0</v>
      </c>
      <c r="BF195" s="234">
        <f>IF(O195="snížená",K195,0)</f>
        <v>0</v>
      </c>
      <c r="BG195" s="234">
        <f>IF(O195="zákl. přenesená",K195,0)</f>
        <v>0</v>
      </c>
      <c r="BH195" s="234">
        <f>IF(O195="sníž. přenesená",K195,0)</f>
        <v>0</v>
      </c>
      <c r="BI195" s="234">
        <f>IF(O195="nulová",K195,0)</f>
        <v>0</v>
      </c>
      <c r="BJ195" s="18" t="s">
        <v>84</v>
      </c>
      <c r="BK195" s="234">
        <f>ROUND(P195*H195,2)</f>
        <v>0</v>
      </c>
      <c r="BL195" s="18" t="s">
        <v>133</v>
      </c>
      <c r="BM195" s="233" t="s">
        <v>281</v>
      </c>
    </row>
    <row r="196" s="12" customFormat="1" ht="25.92" customHeight="1">
      <c r="A196" s="12"/>
      <c r="B196" s="204"/>
      <c r="C196" s="205"/>
      <c r="D196" s="206" t="s">
        <v>75</v>
      </c>
      <c r="E196" s="207" t="s">
        <v>282</v>
      </c>
      <c r="F196" s="207" t="s">
        <v>283</v>
      </c>
      <c r="G196" s="205"/>
      <c r="H196" s="205"/>
      <c r="I196" s="208"/>
      <c r="J196" s="208"/>
      <c r="K196" s="209">
        <f>BK196</f>
        <v>0</v>
      </c>
      <c r="L196" s="205"/>
      <c r="M196" s="210"/>
      <c r="N196" s="211"/>
      <c r="O196" s="212"/>
      <c r="P196" s="212"/>
      <c r="Q196" s="213">
        <f>Q197</f>
        <v>0</v>
      </c>
      <c r="R196" s="213">
        <f>R197</f>
        <v>0</v>
      </c>
      <c r="S196" s="212"/>
      <c r="T196" s="214">
        <f>T197</f>
        <v>0</v>
      </c>
      <c r="U196" s="212"/>
      <c r="V196" s="214">
        <f>V197</f>
        <v>0</v>
      </c>
      <c r="W196" s="212"/>
      <c r="X196" s="215">
        <f>X197</f>
        <v>0</v>
      </c>
      <c r="Y196" s="12"/>
      <c r="Z196" s="12"/>
      <c r="AA196" s="12"/>
      <c r="AB196" s="12"/>
      <c r="AC196" s="12"/>
      <c r="AD196" s="12"/>
      <c r="AE196" s="12"/>
      <c r="AR196" s="216" t="s">
        <v>158</v>
      </c>
      <c r="AT196" s="217" t="s">
        <v>75</v>
      </c>
      <c r="AU196" s="217" t="s">
        <v>76</v>
      </c>
      <c r="AY196" s="216" t="s">
        <v>126</v>
      </c>
      <c r="BK196" s="218">
        <f>BK197</f>
        <v>0</v>
      </c>
    </row>
    <row r="197" s="12" customFormat="1" ht="22.8" customHeight="1">
      <c r="A197" s="12"/>
      <c r="B197" s="204"/>
      <c r="C197" s="205"/>
      <c r="D197" s="206" t="s">
        <v>75</v>
      </c>
      <c r="E197" s="219" t="s">
        <v>284</v>
      </c>
      <c r="F197" s="219" t="s">
        <v>285</v>
      </c>
      <c r="G197" s="205"/>
      <c r="H197" s="205"/>
      <c r="I197" s="208"/>
      <c r="J197" s="208"/>
      <c r="K197" s="220">
        <f>BK197</f>
        <v>0</v>
      </c>
      <c r="L197" s="205"/>
      <c r="M197" s="210"/>
      <c r="N197" s="211"/>
      <c r="O197" s="212"/>
      <c r="P197" s="212"/>
      <c r="Q197" s="213">
        <f>SUM(Q198:Q200)</f>
        <v>0</v>
      </c>
      <c r="R197" s="213">
        <f>SUM(R198:R200)</f>
        <v>0</v>
      </c>
      <c r="S197" s="212"/>
      <c r="T197" s="214">
        <f>SUM(T198:T200)</f>
        <v>0</v>
      </c>
      <c r="U197" s="212"/>
      <c r="V197" s="214">
        <f>SUM(V198:V200)</f>
        <v>0</v>
      </c>
      <c r="W197" s="212"/>
      <c r="X197" s="215">
        <f>SUM(X198:X200)</f>
        <v>0</v>
      </c>
      <c r="Y197" s="12"/>
      <c r="Z197" s="12"/>
      <c r="AA197" s="12"/>
      <c r="AB197" s="12"/>
      <c r="AC197" s="12"/>
      <c r="AD197" s="12"/>
      <c r="AE197" s="12"/>
      <c r="AR197" s="216" t="s">
        <v>158</v>
      </c>
      <c r="AT197" s="217" t="s">
        <v>75</v>
      </c>
      <c r="AU197" s="217" t="s">
        <v>84</v>
      </c>
      <c r="AY197" s="216" t="s">
        <v>126</v>
      </c>
      <c r="BK197" s="218">
        <f>SUM(BK198:BK200)</f>
        <v>0</v>
      </c>
    </row>
    <row r="198" s="2" customFormat="1" ht="24" customHeight="1">
      <c r="A198" s="39"/>
      <c r="B198" s="40"/>
      <c r="C198" s="221" t="s">
        <v>286</v>
      </c>
      <c r="D198" s="221" t="s">
        <v>128</v>
      </c>
      <c r="E198" s="222" t="s">
        <v>287</v>
      </c>
      <c r="F198" s="223" t="s">
        <v>285</v>
      </c>
      <c r="G198" s="224" t="s">
        <v>288</v>
      </c>
      <c r="H198" s="225">
        <v>1</v>
      </c>
      <c r="I198" s="226"/>
      <c r="J198" s="226"/>
      <c r="K198" s="227">
        <f>ROUND(P198*H198,2)</f>
        <v>0</v>
      </c>
      <c r="L198" s="223" t="s">
        <v>132</v>
      </c>
      <c r="M198" s="45"/>
      <c r="N198" s="228" t="s">
        <v>20</v>
      </c>
      <c r="O198" s="229" t="s">
        <v>45</v>
      </c>
      <c r="P198" s="230">
        <f>I198+J198</f>
        <v>0</v>
      </c>
      <c r="Q198" s="230">
        <f>ROUND(I198*H198,2)</f>
        <v>0</v>
      </c>
      <c r="R198" s="230">
        <f>ROUND(J198*H198,2)</f>
        <v>0</v>
      </c>
      <c r="S198" s="85"/>
      <c r="T198" s="231">
        <f>S198*H198</f>
        <v>0</v>
      </c>
      <c r="U198" s="231">
        <v>0</v>
      </c>
      <c r="V198" s="231">
        <f>U198*H198</f>
        <v>0</v>
      </c>
      <c r="W198" s="231">
        <v>0</v>
      </c>
      <c r="X198" s="232">
        <f>W198*H198</f>
        <v>0</v>
      </c>
      <c r="Y198" s="39"/>
      <c r="Z198" s="39"/>
      <c r="AA198" s="39"/>
      <c r="AB198" s="39"/>
      <c r="AC198" s="39"/>
      <c r="AD198" s="39"/>
      <c r="AE198" s="39"/>
      <c r="AR198" s="233" t="s">
        <v>289</v>
      </c>
      <c r="AT198" s="233" t="s">
        <v>128</v>
      </c>
      <c r="AU198" s="233" t="s">
        <v>86</v>
      </c>
      <c r="AY198" s="18" t="s">
        <v>126</v>
      </c>
      <c r="BE198" s="234">
        <f>IF(O198="základní",K198,0)</f>
        <v>0</v>
      </c>
      <c r="BF198" s="234">
        <f>IF(O198="snížená",K198,0)</f>
        <v>0</v>
      </c>
      <c r="BG198" s="234">
        <f>IF(O198="zákl. přenesená",K198,0)</f>
        <v>0</v>
      </c>
      <c r="BH198" s="234">
        <f>IF(O198="sníž. přenesená",K198,0)</f>
        <v>0</v>
      </c>
      <c r="BI198" s="234">
        <f>IF(O198="nulová",K198,0)</f>
        <v>0</v>
      </c>
      <c r="BJ198" s="18" t="s">
        <v>84</v>
      </c>
      <c r="BK198" s="234">
        <f>ROUND(P198*H198,2)</f>
        <v>0</v>
      </c>
      <c r="BL198" s="18" t="s">
        <v>289</v>
      </c>
      <c r="BM198" s="233" t="s">
        <v>290</v>
      </c>
    </row>
    <row r="199" s="2" customFormat="1" ht="24" customHeight="1">
      <c r="A199" s="39"/>
      <c r="B199" s="40"/>
      <c r="C199" s="221" t="s">
        <v>291</v>
      </c>
      <c r="D199" s="221" t="s">
        <v>128</v>
      </c>
      <c r="E199" s="222" t="s">
        <v>292</v>
      </c>
      <c r="F199" s="223" t="s">
        <v>293</v>
      </c>
      <c r="G199" s="224" t="s">
        <v>288</v>
      </c>
      <c r="H199" s="225">
        <v>1</v>
      </c>
      <c r="I199" s="226"/>
      <c r="J199" s="226"/>
      <c r="K199" s="227">
        <f>ROUND(P199*H199,2)</f>
        <v>0</v>
      </c>
      <c r="L199" s="223" t="s">
        <v>132</v>
      </c>
      <c r="M199" s="45"/>
      <c r="N199" s="228" t="s">
        <v>20</v>
      </c>
      <c r="O199" s="229" t="s">
        <v>45</v>
      </c>
      <c r="P199" s="230">
        <f>I199+J199</f>
        <v>0</v>
      </c>
      <c r="Q199" s="230">
        <f>ROUND(I199*H199,2)</f>
        <v>0</v>
      </c>
      <c r="R199" s="230">
        <f>ROUND(J199*H199,2)</f>
        <v>0</v>
      </c>
      <c r="S199" s="85"/>
      <c r="T199" s="231">
        <f>S199*H199</f>
        <v>0</v>
      </c>
      <c r="U199" s="231">
        <v>0</v>
      </c>
      <c r="V199" s="231">
        <f>U199*H199</f>
        <v>0</v>
      </c>
      <c r="W199" s="231">
        <v>0</v>
      </c>
      <c r="X199" s="232">
        <f>W199*H199</f>
        <v>0</v>
      </c>
      <c r="Y199" s="39"/>
      <c r="Z199" s="39"/>
      <c r="AA199" s="39"/>
      <c r="AB199" s="39"/>
      <c r="AC199" s="39"/>
      <c r="AD199" s="39"/>
      <c r="AE199" s="39"/>
      <c r="AR199" s="233" t="s">
        <v>289</v>
      </c>
      <c r="AT199" s="233" t="s">
        <v>128</v>
      </c>
      <c r="AU199" s="233" t="s">
        <v>86</v>
      </c>
      <c r="AY199" s="18" t="s">
        <v>126</v>
      </c>
      <c r="BE199" s="234">
        <f>IF(O199="základní",K199,0)</f>
        <v>0</v>
      </c>
      <c r="BF199" s="234">
        <f>IF(O199="snížená",K199,0)</f>
        <v>0</v>
      </c>
      <c r="BG199" s="234">
        <f>IF(O199="zákl. přenesená",K199,0)</f>
        <v>0</v>
      </c>
      <c r="BH199" s="234">
        <f>IF(O199="sníž. přenesená",K199,0)</f>
        <v>0</v>
      </c>
      <c r="BI199" s="234">
        <f>IF(O199="nulová",K199,0)</f>
        <v>0</v>
      </c>
      <c r="BJ199" s="18" t="s">
        <v>84</v>
      </c>
      <c r="BK199" s="234">
        <f>ROUND(P199*H199,2)</f>
        <v>0</v>
      </c>
      <c r="BL199" s="18" t="s">
        <v>289</v>
      </c>
      <c r="BM199" s="233" t="s">
        <v>294</v>
      </c>
    </row>
    <row r="200" s="2" customFormat="1" ht="24" customHeight="1">
      <c r="A200" s="39"/>
      <c r="B200" s="40"/>
      <c r="C200" s="221" t="s">
        <v>295</v>
      </c>
      <c r="D200" s="221" t="s">
        <v>128</v>
      </c>
      <c r="E200" s="222" t="s">
        <v>296</v>
      </c>
      <c r="F200" s="223" t="s">
        <v>297</v>
      </c>
      <c r="G200" s="224" t="s">
        <v>288</v>
      </c>
      <c r="H200" s="225">
        <v>1</v>
      </c>
      <c r="I200" s="226"/>
      <c r="J200" s="226"/>
      <c r="K200" s="227">
        <f>ROUND(P200*H200,2)</f>
        <v>0</v>
      </c>
      <c r="L200" s="223" t="s">
        <v>132</v>
      </c>
      <c r="M200" s="45"/>
      <c r="N200" s="281" t="s">
        <v>20</v>
      </c>
      <c r="O200" s="282" t="s">
        <v>45</v>
      </c>
      <c r="P200" s="283">
        <f>I200+J200</f>
        <v>0</v>
      </c>
      <c r="Q200" s="283">
        <f>ROUND(I200*H200,2)</f>
        <v>0</v>
      </c>
      <c r="R200" s="283">
        <f>ROUND(J200*H200,2)</f>
        <v>0</v>
      </c>
      <c r="S200" s="284"/>
      <c r="T200" s="285">
        <f>S200*H200</f>
        <v>0</v>
      </c>
      <c r="U200" s="285">
        <v>0</v>
      </c>
      <c r="V200" s="285">
        <f>U200*H200</f>
        <v>0</v>
      </c>
      <c r="W200" s="285">
        <v>0</v>
      </c>
      <c r="X200" s="286">
        <f>W200*H200</f>
        <v>0</v>
      </c>
      <c r="Y200" s="39"/>
      <c r="Z200" s="39"/>
      <c r="AA200" s="39"/>
      <c r="AB200" s="39"/>
      <c r="AC200" s="39"/>
      <c r="AD200" s="39"/>
      <c r="AE200" s="39"/>
      <c r="AR200" s="233" t="s">
        <v>289</v>
      </c>
      <c r="AT200" s="233" t="s">
        <v>128</v>
      </c>
      <c r="AU200" s="233" t="s">
        <v>86</v>
      </c>
      <c r="AY200" s="18" t="s">
        <v>126</v>
      </c>
      <c r="BE200" s="234">
        <f>IF(O200="základní",K200,0)</f>
        <v>0</v>
      </c>
      <c r="BF200" s="234">
        <f>IF(O200="snížená",K200,0)</f>
        <v>0</v>
      </c>
      <c r="BG200" s="234">
        <f>IF(O200="zákl. přenesená",K200,0)</f>
        <v>0</v>
      </c>
      <c r="BH200" s="234">
        <f>IF(O200="sníž. přenesená",K200,0)</f>
        <v>0</v>
      </c>
      <c r="BI200" s="234">
        <f>IF(O200="nulová",K200,0)</f>
        <v>0</v>
      </c>
      <c r="BJ200" s="18" t="s">
        <v>84</v>
      </c>
      <c r="BK200" s="234">
        <f>ROUND(P200*H200,2)</f>
        <v>0</v>
      </c>
      <c r="BL200" s="18" t="s">
        <v>289</v>
      </c>
      <c r="BM200" s="233" t="s">
        <v>298</v>
      </c>
    </row>
    <row r="201" s="2" customFormat="1" ht="6.96" customHeight="1">
      <c r="A201" s="39"/>
      <c r="B201" s="60"/>
      <c r="C201" s="61"/>
      <c r="D201" s="61"/>
      <c r="E201" s="61"/>
      <c r="F201" s="61"/>
      <c r="G201" s="61"/>
      <c r="H201" s="61"/>
      <c r="I201" s="165"/>
      <c r="J201" s="165"/>
      <c r="K201" s="61"/>
      <c r="L201" s="61"/>
      <c r="M201" s="45"/>
      <c r="N201" s="39"/>
      <c r="P201" s="39"/>
      <c r="Q201" s="39"/>
      <c r="R201" s="39"/>
      <c r="S201" s="39"/>
      <c r="T201" s="39"/>
      <c r="U201" s="39"/>
      <c r="V201" s="39"/>
      <c r="W201" s="39"/>
      <c r="X201" s="39"/>
      <c r="Y201" s="39"/>
      <c r="Z201" s="39"/>
      <c r="AA201" s="39"/>
      <c r="AB201" s="39"/>
      <c r="AC201" s="39"/>
      <c r="AD201" s="39"/>
      <c r="AE201" s="39"/>
    </row>
  </sheetData>
  <sheetProtection sheet="1" autoFilter="0" formatColumns="0" formatRows="0" objects="1" scenarios="1" spinCount="100000" saltValue="QLvOBfNyQKXgZecyATU/y4icFhTHP6RHRdiHF6jcX1p9B22CFnAWI1tRWTjTzIJOdq4nUh2MhL+BbmD/yfyWDQ==" hashValue="zpfxPRQGR+7OKLzKYAWxWr3F1j3eyo0zJi1AKXVazMjd87kCKRlXdSGxDdxGXPtI2fVsnOj9JDpVazNFHuHUxg==" algorithmName="SHA-512" password="CC35"/>
  <autoFilter ref="C89:L200"/>
  <mergeCells count="9">
    <mergeCell ref="E7:H7"/>
    <mergeCell ref="E9:H9"/>
    <mergeCell ref="E18:H18"/>
    <mergeCell ref="E27:H27"/>
    <mergeCell ref="E50:H50"/>
    <mergeCell ref="E52:H52"/>
    <mergeCell ref="E80:H80"/>
    <mergeCell ref="E82:H82"/>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87" customWidth="1"/>
    <col min="2" max="2" width="1.664063" style="287" customWidth="1"/>
    <col min="3" max="4" width="5" style="287" customWidth="1"/>
    <col min="5" max="5" width="11.67" style="287" customWidth="1"/>
    <col min="6" max="6" width="9.17" style="287" customWidth="1"/>
    <col min="7" max="7" width="5" style="287" customWidth="1"/>
    <col min="8" max="8" width="77.83" style="287" customWidth="1"/>
    <col min="9" max="10" width="20" style="287" customWidth="1"/>
    <col min="11" max="11" width="1.664063" style="287" customWidth="1"/>
  </cols>
  <sheetData>
    <row r="1" s="1" customFormat="1" ht="37.5" customHeight="1"/>
    <row r="2" s="1" customFormat="1" ht="7.5" customHeight="1">
      <c r="B2" s="288"/>
      <c r="C2" s="289"/>
      <c r="D2" s="289"/>
      <c r="E2" s="289"/>
      <c r="F2" s="289"/>
      <c r="G2" s="289"/>
      <c r="H2" s="289"/>
      <c r="I2" s="289"/>
      <c r="J2" s="289"/>
      <c r="K2" s="290"/>
    </row>
    <row r="3" s="16" customFormat="1" ht="45" customHeight="1">
      <c r="B3" s="291"/>
      <c r="C3" s="292" t="s">
        <v>299</v>
      </c>
      <c r="D3" s="292"/>
      <c r="E3" s="292"/>
      <c r="F3" s="292"/>
      <c r="G3" s="292"/>
      <c r="H3" s="292"/>
      <c r="I3" s="292"/>
      <c r="J3" s="292"/>
      <c r="K3" s="293"/>
    </row>
    <row r="4" s="1" customFormat="1" ht="25.5" customHeight="1">
      <c r="B4" s="294"/>
      <c r="C4" s="295" t="s">
        <v>300</v>
      </c>
      <c r="D4" s="295"/>
      <c r="E4" s="295"/>
      <c r="F4" s="295"/>
      <c r="G4" s="295"/>
      <c r="H4" s="295"/>
      <c r="I4" s="295"/>
      <c r="J4" s="295"/>
      <c r="K4" s="296"/>
    </row>
    <row r="5" s="1" customFormat="1" ht="5.25" customHeight="1">
      <c r="B5" s="294"/>
      <c r="C5" s="297"/>
      <c r="D5" s="297"/>
      <c r="E5" s="297"/>
      <c r="F5" s="297"/>
      <c r="G5" s="297"/>
      <c r="H5" s="297"/>
      <c r="I5" s="297"/>
      <c r="J5" s="297"/>
      <c r="K5" s="296"/>
    </row>
    <row r="6" s="1" customFormat="1" ht="15" customHeight="1">
      <c r="B6" s="294"/>
      <c r="C6" s="298" t="s">
        <v>301</v>
      </c>
      <c r="D6" s="298"/>
      <c r="E6" s="298"/>
      <c r="F6" s="298"/>
      <c r="G6" s="298"/>
      <c r="H6" s="298"/>
      <c r="I6" s="298"/>
      <c r="J6" s="298"/>
      <c r="K6" s="296"/>
    </row>
    <row r="7" s="1" customFormat="1" ht="15" customHeight="1">
      <c r="B7" s="299"/>
      <c r="C7" s="298" t="s">
        <v>302</v>
      </c>
      <c r="D7" s="298"/>
      <c r="E7" s="298"/>
      <c r="F7" s="298"/>
      <c r="G7" s="298"/>
      <c r="H7" s="298"/>
      <c r="I7" s="298"/>
      <c r="J7" s="298"/>
      <c r="K7" s="296"/>
    </row>
    <row r="8" s="1" customFormat="1" ht="12.75" customHeight="1">
      <c r="B8" s="299"/>
      <c r="C8" s="298"/>
      <c r="D8" s="298"/>
      <c r="E8" s="298"/>
      <c r="F8" s="298"/>
      <c r="G8" s="298"/>
      <c r="H8" s="298"/>
      <c r="I8" s="298"/>
      <c r="J8" s="298"/>
      <c r="K8" s="296"/>
    </row>
    <row r="9" s="1" customFormat="1" ht="15" customHeight="1">
      <c r="B9" s="299"/>
      <c r="C9" s="298" t="s">
        <v>303</v>
      </c>
      <c r="D9" s="298"/>
      <c r="E9" s="298"/>
      <c r="F9" s="298"/>
      <c r="G9" s="298"/>
      <c r="H9" s="298"/>
      <c r="I9" s="298"/>
      <c r="J9" s="298"/>
      <c r="K9" s="296"/>
    </row>
    <row r="10" s="1" customFormat="1" ht="15" customHeight="1">
      <c r="B10" s="299"/>
      <c r="C10" s="298"/>
      <c r="D10" s="298" t="s">
        <v>304</v>
      </c>
      <c r="E10" s="298"/>
      <c r="F10" s="298"/>
      <c r="G10" s="298"/>
      <c r="H10" s="298"/>
      <c r="I10" s="298"/>
      <c r="J10" s="298"/>
      <c r="K10" s="296"/>
    </row>
    <row r="11" s="1" customFormat="1" ht="15" customHeight="1">
      <c r="B11" s="299"/>
      <c r="C11" s="300"/>
      <c r="D11" s="298" t="s">
        <v>305</v>
      </c>
      <c r="E11" s="298"/>
      <c r="F11" s="298"/>
      <c r="G11" s="298"/>
      <c r="H11" s="298"/>
      <c r="I11" s="298"/>
      <c r="J11" s="298"/>
      <c r="K11" s="296"/>
    </row>
    <row r="12" s="1" customFormat="1" ht="15" customHeight="1">
      <c r="B12" s="299"/>
      <c r="C12" s="300"/>
      <c r="D12" s="298"/>
      <c r="E12" s="298"/>
      <c r="F12" s="298"/>
      <c r="G12" s="298"/>
      <c r="H12" s="298"/>
      <c r="I12" s="298"/>
      <c r="J12" s="298"/>
      <c r="K12" s="296"/>
    </row>
    <row r="13" s="1" customFormat="1" ht="15" customHeight="1">
      <c r="B13" s="299"/>
      <c r="C13" s="300"/>
      <c r="D13" s="301" t="s">
        <v>306</v>
      </c>
      <c r="E13" s="298"/>
      <c r="F13" s="298"/>
      <c r="G13" s="298"/>
      <c r="H13" s="298"/>
      <c r="I13" s="298"/>
      <c r="J13" s="298"/>
      <c r="K13" s="296"/>
    </row>
    <row r="14" s="1" customFormat="1" ht="12.75" customHeight="1">
      <c r="B14" s="299"/>
      <c r="C14" s="300"/>
      <c r="D14" s="300"/>
      <c r="E14" s="300"/>
      <c r="F14" s="300"/>
      <c r="G14" s="300"/>
      <c r="H14" s="300"/>
      <c r="I14" s="300"/>
      <c r="J14" s="300"/>
      <c r="K14" s="296"/>
    </row>
    <row r="15" s="1" customFormat="1" ht="15" customHeight="1">
      <c r="B15" s="299"/>
      <c r="C15" s="300"/>
      <c r="D15" s="298" t="s">
        <v>307</v>
      </c>
      <c r="E15" s="298"/>
      <c r="F15" s="298"/>
      <c r="G15" s="298"/>
      <c r="H15" s="298"/>
      <c r="I15" s="298"/>
      <c r="J15" s="298"/>
      <c r="K15" s="296"/>
    </row>
    <row r="16" s="1" customFormat="1" ht="15" customHeight="1">
      <c r="B16" s="299"/>
      <c r="C16" s="300"/>
      <c r="D16" s="298" t="s">
        <v>308</v>
      </c>
      <c r="E16" s="298"/>
      <c r="F16" s="298"/>
      <c r="G16" s="298"/>
      <c r="H16" s="298"/>
      <c r="I16" s="298"/>
      <c r="J16" s="298"/>
      <c r="K16" s="296"/>
    </row>
    <row r="17" s="1" customFormat="1" ht="15" customHeight="1">
      <c r="B17" s="299"/>
      <c r="C17" s="300"/>
      <c r="D17" s="298" t="s">
        <v>309</v>
      </c>
      <c r="E17" s="298"/>
      <c r="F17" s="298"/>
      <c r="G17" s="298"/>
      <c r="H17" s="298"/>
      <c r="I17" s="298"/>
      <c r="J17" s="298"/>
      <c r="K17" s="296"/>
    </row>
    <row r="18" s="1" customFormat="1" ht="15" customHeight="1">
      <c r="B18" s="299"/>
      <c r="C18" s="300"/>
      <c r="D18" s="300"/>
      <c r="E18" s="302" t="s">
        <v>83</v>
      </c>
      <c r="F18" s="298" t="s">
        <v>310</v>
      </c>
      <c r="G18" s="298"/>
      <c r="H18" s="298"/>
      <c r="I18" s="298"/>
      <c r="J18" s="298"/>
      <c r="K18" s="296"/>
    </row>
    <row r="19" s="1" customFormat="1" ht="15" customHeight="1">
      <c r="B19" s="299"/>
      <c r="C19" s="300"/>
      <c r="D19" s="300"/>
      <c r="E19" s="302" t="s">
        <v>311</v>
      </c>
      <c r="F19" s="298" t="s">
        <v>312</v>
      </c>
      <c r="G19" s="298"/>
      <c r="H19" s="298"/>
      <c r="I19" s="298"/>
      <c r="J19" s="298"/>
      <c r="K19" s="296"/>
    </row>
    <row r="20" s="1" customFormat="1" ht="15" customHeight="1">
      <c r="B20" s="299"/>
      <c r="C20" s="300"/>
      <c r="D20" s="300"/>
      <c r="E20" s="302" t="s">
        <v>313</v>
      </c>
      <c r="F20" s="298" t="s">
        <v>314</v>
      </c>
      <c r="G20" s="298"/>
      <c r="H20" s="298"/>
      <c r="I20" s="298"/>
      <c r="J20" s="298"/>
      <c r="K20" s="296"/>
    </row>
    <row r="21" s="1" customFormat="1" ht="15" customHeight="1">
      <c r="B21" s="299"/>
      <c r="C21" s="300"/>
      <c r="D21" s="300"/>
      <c r="E21" s="302" t="s">
        <v>315</v>
      </c>
      <c r="F21" s="298" t="s">
        <v>316</v>
      </c>
      <c r="G21" s="298"/>
      <c r="H21" s="298"/>
      <c r="I21" s="298"/>
      <c r="J21" s="298"/>
      <c r="K21" s="296"/>
    </row>
    <row r="22" s="1" customFormat="1" ht="15" customHeight="1">
      <c r="B22" s="299"/>
      <c r="C22" s="300"/>
      <c r="D22" s="300"/>
      <c r="E22" s="302" t="s">
        <v>317</v>
      </c>
      <c r="F22" s="298" t="s">
        <v>318</v>
      </c>
      <c r="G22" s="298"/>
      <c r="H22" s="298"/>
      <c r="I22" s="298"/>
      <c r="J22" s="298"/>
      <c r="K22" s="296"/>
    </row>
    <row r="23" s="1" customFormat="1" ht="15" customHeight="1">
      <c r="B23" s="299"/>
      <c r="C23" s="300"/>
      <c r="D23" s="300"/>
      <c r="E23" s="302" t="s">
        <v>319</v>
      </c>
      <c r="F23" s="298" t="s">
        <v>320</v>
      </c>
      <c r="G23" s="298"/>
      <c r="H23" s="298"/>
      <c r="I23" s="298"/>
      <c r="J23" s="298"/>
      <c r="K23" s="296"/>
    </row>
    <row r="24" s="1" customFormat="1" ht="12.75" customHeight="1">
      <c r="B24" s="299"/>
      <c r="C24" s="300"/>
      <c r="D24" s="300"/>
      <c r="E24" s="300"/>
      <c r="F24" s="300"/>
      <c r="G24" s="300"/>
      <c r="H24" s="300"/>
      <c r="I24" s="300"/>
      <c r="J24" s="300"/>
      <c r="K24" s="296"/>
    </row>
    <row r="25" s="1" customFormat="1" ht="15" customHeight="1">
      <c r="B25" s="299"/>
      <c r="C25" s="298" t="s">
        <v>321</v>
      </c>
      <c r="D25" s="298"/>
      <c r="E25" s="298"/>
      <c r="F25" s="298"/>
      <c r="G25" s="298"/>
      <c r="H25" s="298"/>
      <c r="I25" s="298"/>
      <c r="J25" s="298"/>
      <c r="K25" s="296"/>
    </row>
    <row r="26" s="1" customFormat="1" ht="15" customHeight="1">
      <c r="B26" s="299"/>
      <c r="C26" s="298" t="s">
        <v>322</v>
      </c>
      <c r="D26" s="298"/>
      <c r="E26" s="298"/>
      <c r="F26" s="298"/>
      <c r="G26" s="298"/>
      <c r="H26" s="298"/>
      <c r="I26" s="298"/>
      <c r="J26" s="298"/>
      <c r="K26" s="296"/>
    </row>
    <row r="27" s="1" customFormat="1" ht="15" customHeight="1">
      <c r="B27" s="299"/>
      <c r="C27" s="298"/>
      <c r="D27" s="298" t="s">
        <v>323</v>
      </c>
      <c r="E27" s="298"/>
      <c r="F27" s="298"/>
      <c r="G27" s="298"/>
      <c r="H27" s="298"/>
      <c r="I27" s="298"/>
      <c r="J27" s="298"/>
      <c r="K27" s="296"/>
    </row>
    <row r="28" s="1" customFormat="1" ht="15" customHeight="1">
      <c r="B28" s="299"/>
      <c r="C28" s="300"/>
      <c r="D28" s="298" t="s">
        <v>324</v>
      </c>
      <c r="E28" s="298"/>
      <c r="F28" s="298"/>
      <c r="G28" s="298"/>
      <c r="H28" s="298"/>
      <c r="I28" s="298"/>
      <c r="J28" s="298"/>
      <c r="K28" s="296"/>
    </row>
    <row r="29" s="1" customFormat="1" ht="12.75" customHeight="1">
      <c r="B29" s="299"/>
      <c r="C29" s="300"/>
      <c r="D29" s="300"/>
      <c r="E29" s="300"/>
      <c r="F29" s="300"/>
      <c r="G29" s="300"/>
      <c r="H29" s="300"/>
      <c r="I29" s="300"/>
      <c r="J29" s="300"/>
      <c r="K29" s="296"/>
    </row>
    <row r="30" s="1" customFormat="1" ht="15" customHeight="1">
      <c r="B30" s="299"/>
      <c r="C30" s="300"/>
      <c r="D30" s="298" t="s">
        <v>325</v>
      </c>
      <c r="E30" s="298"/>
      <c r="F30" s="298"/>
      <c r="G30" s="298"/>
      <c r="H30" s="298"/>
      <c r="I30" s="298"/>
      <c r="J30" s="298"/>
      <c r="K30" s="296"/>
    </row>
    <row r="31" s="1" customFormat="1" ht="15" customHeight="1">
      <c r="B31" s="299"/>
      <c r="C31" s="300"/>
      <c r="D31" s="298" t="s">
        <v>326</v>
      </c>
      <c r="E31" s="298"/>
      <c r="F31" s="298"/>
      <c r="G31" s="298"/>
      <c r="H31" s="298"/>
      <c r="I31" s="298"/>
      <c r="J31" s="298"/>
      <c r="K31" s="296"/>
    </row>
    <row r="32" s="1" customFormat="1" ht="12.75" customHeight="1">
      <c r="B32" s="299"/>
      <c r="C32" s="300"/>
      <c r="D32" s="300"/>
      <c r="E32" s="300"/>
      <c r="F32" s="300"/>
      <c r="G32" s="300"/>
      <c r="H32" s="300"/>
      <c r="I32" s="300"/>
      <c r="J32" s="300"/>
      <c r="K32" s="296"/>
    </row>
    <row r="33" s="1" customFormat="1" ht="15" customHeight="1">
      <c r="B33" s="299"/>
      <c r="C33" s="300"/>
      <c r="D33" s="298" t="s">
        <v>327</v>
      </c>
      <c r="E33" s="298"/>
      <c r="F33" s="298"/>
      <c r="G33" s="298"/>
      <c r="H33" s="298"/>
      <c r="I33" s="298"/>
      <c r="J33" s="298"/>
      <c r="K33" s="296"/>
    </row>
    <row r="34" s="1" customFormat="1" ht="15" customHeight="1">
      <c r="B34" s="299"/>
      <c r="C34" s="300"/>
      <c r="D34" s="298" t="s">
        <v>328</v>
      </c>
      <c r="E34" s="298"/>
      <c r="F34" s="298"/>
      <c r="G34" s="298"/>
      <c r="H34" s="298"/>
      <c r="I34" s="298"/>
      <c r="J34" s="298"/>
      <c r="K34" s="296"/>
    </row>
    <row r="35" s="1" customFormat="1" ht="15" customHeight="1">
      <c r="B35" s="299"/>
      <c r="C35" s="300"/>
      <c r="D35" s="298" t="s">
        <v>329</v>
      </c>
      <c r="E35" s="298"/>
      <c r="F35" s="298"/>
      <c r="G35" s="298"/>
      <c r="H35" s="298"/>
      <c r="I35" s="298"/>
      <c r="J35" s="298"/>
      <c r="K35" s="296"/>
    </row>
    <row r="36" s="1" customFormat="1" ht="15" customHeight="1">
      <c r="B36" s="299"/>
      <c r="C36" s="300"/>
      <c r="D36" s="298"/>
      <c r="E36" s="301" t="s">
        <v>108</v>
      </c>
      <c r="F36" s="298"/>
      <c r="G36" s="298" t="s">
        <v>330</v>
      </c>
      <c r="H36" s="298"/>
      <c r="I36" s="298"/>
      <c r="J36" s="298"/>
      <c r="K36" s="296"/>
    </row>
    <row r="37" s="1" customFormat="1" ht="30.75" customHeight="1">
      <c r="B37" s="299"/>
      <c r="C37" s="300"/>
      <c r="D37" s="298"/>
      <c r="E37" s="301" t="s">
        <v>331</v>
      </c>
      <c r="F37" s="298"/>
      <c r="G37" s="298" t="s">
        <v>332</v>
      </c>
      <c r="H37" s="298"/>
      <c r="I37" s="298"/>
      <c r="J37" s="298"/>
      <c r="K37" s="296"/>
    </row>
    <row r="38" s="1" customFormat="1" ht="15" customHeight="1">
      <c r="B38" s="299"/>
      <c r="C38" s="300"/>
      <c r="D38" s="298"/>
      <c r="E38" s="301" t="s">
        <v>55</v>
      </c>
      <c r="F38" s="298"/>
      <c r="G38" s="298" t="s">
        <v>333</v>
      </c>
      <c r="H38" s="298"/>
      <c r="I38" s="298"/>
      <c r="J38" s="298"/>
      <c r="K38" s="296"/>
    </row>
    <row r="39" s="1" customFormat="1" ht="15" customHeight="1">
      <c r="B39" s="299"/>
      <c r="C39" s="300"/>
      <c r="D39" s="298"/>
      <c r="E39" s="301" t="s">
        <v>56</v>
      </c>
      <c r="F39" s="298"/>
      <c r="G39" s="298" t="s">
        <v>334</v>
      </c>
      <c r="H39" s="298"/>
      <c r="I39" s="298"/>
      <c r="J39" s="298"/>
      <c r="K39" s="296"/>
    </row>
    <row r="40" s="1" customFormat="1" ht="15" customHeight="1">
      <c r="B40" s="299"/>
      <c r="C40" s="300"/>
      <c r="D40" s="298"/>
      <c r="E40" s="301" t="s">
        <v>109</v>
      </c>
      <c r="F40" s="298"/>
      <c r="G40" s="298" t="s">
        <v>335</v>
      </c>
      <c r="H40" s="298"/>
      <c r="I40" s="298"/>
      <c r="J40" s="298"/>
      <c r="K40" s="296"/>
    </row>
    <row r="41" s="1" customFormat="1" ht="15" customHeight="1">
      <c r="B41" s="299"/>
      <c r="C41" s="300"/>
      <c r="D41" s="298"/>
      <c r="E41" s="301" t="s">
        <v>110</v>
      </c>
      <c r="F41" s="298"/>
      <c r="G41" s="298" t="s">
        <v>336</v>
      </c>
      <c r="H41" s="298"/>
      <c r="I41" s="298"/>
      <c r="J41" s="298"/>
      <c r="K41" s="296"/>
    </row>
    <row r="42" s="1" customFormat="1" ht="15" customHeight="1">
      <c r="B42" s="299"/>
      <c r="C42" s="300"/>
      <c r="D42" s="298"/>
      <c r="E42" s="301" t="s">
        <v>337</v>
      </c>
      <c r="F42" s="298"/>
      <c r="G42" s="298" t="s">
        <v>338</v>
      </c>
      <c r="H42" s="298"/>
      <c r="I42" s="298"/>
      <c r="J42" s="298"/>
      <c r="K42" s="296"/>
    </row>
    <row r="43" s="1" customFormat="1" ht="15" customHeight="1">
      <c r="B43" s="299"/>
      <c r="C43" s="300"/>
      <c r="D43" s="298"/>
      <c r="E43" s="301"/>
      <c r="F43" s="298"/>
      <c r="G43" s="298" t="s">
        <v>339</v>
      </c>
      <c r="H43" s="298"/>
      <c r="I43" s="298"/>
      <c r="J43" s="298"/>
      <c r="K43" s="296"/>
    </row>
    <row r="44" s="1" customFormat="1" ht="15" customHeight="1">
      <c r="B44" s="299"/>
      <c r="C44" s="300"/>
      <c r="D44" s="298"/>
      <c r="E44" s="301" t="s">
        <v>340</v>
      </c>
      <c r="F44" s="298"/>
      <c r="G44" s="298" t="s">
        <v>341</v>
      </c>
      <c r="H44" s="298"/>
      <c r="I44" s="298"/>
      <c r="J44" s="298"/>
      <c r="K44" s="296"/>
    </row>
    <row r="45" s="1" customFormat="1" ht="15" customHeight="1">
      <c r="B45" s="299"/>
      <c r="C45" s="300"/>
      <c r="D45" s="298"/>
      <c r="E45" s="301" t="s">
        <v>113</v>
      </c>
      <c r="F45" s="298"/>
      <c r="G45" s="298" t="s">
        <v>342</v>
      </c>
      <c r="H45" s="298"/>
      <c r="I45" s="298"/>
      <c r="J45" s="298"/>
      <c r="K45" s="296"/>
    </row>
    <row r="46" s="1" customFormat="1" ht="12.75" customHeight="1">
      <c r="B46" s="299"/>
      <c r="C46" s="300"/>
      <c r="D46" s="298"/>
      <c r="E46" s="298"/>
      <c r="F46" s="298"/>
      <c r="G46" s="298"/>
      <c r="H46" s="298"/>
      <c r="I46" s="298"/>
      <c r="J46" s="298"/>
      <c r="K46" s="296"/>
    </row>
    <row r="47" s="1" customFormat="1" ht="15" customHeight="1">
      <c r="B47" s="299"/>
      <c r="C47" s="300"/>
      <c r="D47" s="298" t="s">
        <v>343</v>
      </c>
      <c r="E47" s="298"/>
      <c r="F47" s="298"/>
      <c r="G47" s="298"/>
      <c r="H47" s="298"/>
      <c r="I47" s="298"/>
      <c r="J47" s="298"/>
      <c r="K47" s="296"/>
    </row>
    <row r="48" s="1" customFormat="1" ht="15" customHeight="1">
      <c r="B48" s="299"/>
      <c r="C48" s="300"/>
      <c r="D48" s="300"/>
      <c r="E48" s="298" t="s">
        <v>344</v>
      </c>
      <c r="F48" s="298"/>
      <c r="G48" s="298"/>
      <c r="H48" s="298"/>
      <c r="I48" s="298"/>
      <c r="J48" s="298"/>
      <c r="K48" s="296"/>
    </row>
    <row r="49" s="1" customFormat="1" ht="15" customHeight="1">
      <c r="B49" s="299"/>
      <c r="C49" s="300"/>
      <c r="D49" s="300"/>
      <c r="E49" s="298" t="s">
        <v>345</v>
      </c>
      <c r="F49" s="298"/>
      <c r="G49" s="298"/>
      <c r="H49" s="298"/>
      <c r="I49" s="298"/>
      <c r="J49" s="298"/>
      <c r="K49" s="296"/>
    </row>
    <row r="50" s="1" customFormat="1" ht="15" customHeight="1">
      <c r="B50" s="299"/>
      <c r="C50" s="300"/>
      <c r="D50" s="300"/>
      <c r="E50" s="298" t="s">
        <v>346</v>
      </c>
      <c r="F50" s="298"/>
      <c r="G50" s="298"/>
      <c r="H50" s="298"/>
      <c r="I50" s="298"/>
      <c r="J50" s="298"/>
      <c r="K50" s="296"/>
    </row>
    <row r="51" s="1" customFormat="1" ht="15" customHeight="1">
      <c r="B51" s="299"/>
      <c r="C51" s="300"/>
      <c r="D51" s="298" t="s">
        <v>347</v>
      </c>
      <c r="E51" s="298"/>
      <c r="F51" s="298"/>
      <c r="G51" s="298"/>
      <c r="H51" s="298"/>
      <c r="I51" s="298"/>
      <c r="J51" s="298"/>
      <c r="K51" s="296"/>
    </row>
    <row r="52" s="1" customFormat="1" ht="25.5" customHeight="1">
      <c r="B52" s="294"/>
      <c r="C52" s="295" t="s">
        <v>348</v>
      </c>
      <c r="D52" s="295"/>
      <c r="E52" s="295"/>
      <c r="F52" s="295"/>
      <c r="G52" s="295"/>
      <c r="H52" s="295"/>
      <c r="I52" s="295"/>
      <c r="J52" s="295"/>
      <c r="K52" s="296"/>
    </row>
    <row r="53" s="1" customFormat="1" ht="5.25" customHeight="1">
      <c r="B53" s="294"/>
      <c r="C53" s="297"/>
      <c r="D53" s="297"/>
      <c r="E53" s="297"/>
      <c r="F53" s="297"/>
      <c r="G53" s="297"/>
      <c r="H53" s="297"/>
      <c r="I53" s="297"/>
      <c r="J53" s="297"/>
      <c r="K53" s="296"/>
    </row>
    <row r="54" s="1" customFormat="1" ht="15" customHeight="1">
      <c r="B54" s="294"/>
      <c r="C54" s="298" t="s">
        <v>349</v>
      </c>
      <c r="D54" s="298"/>
      <c r="E54" s="298"/>
      <c r="F54" s="298"/>
      <c r="G54" s="298"/>
      <c r="H54" s="298"/>
      <c r="I54" s="298"/>
      <c r="J54" s="298"/>
      <c r="K54" s="296"/>
    </row>
    <row r="55" s="1" customFormat="1" ht="15" customHeight="1">
      <c r="B55" s="294"/>
      <c r="C55" s="298" t="s">
        <v>350</v>
      </c>
      <c r="D55" s="298"/>
      <c r="E55" s="298"/>
      <c r="F55" s="298"/>
      <c r="G55" s="298"/>
      <c r="H55" s="298"/>
      <c r="I55" s="298"/>
      <c r="J55" s="298"/>
      <c r="K55" s="296"/>
    </row>
    <row r="56" s="1" customFormat="1" ht="12.75" customHeight="1">
      <c r="B56" s="294"/>
      <c r="C56" s="298"/>
      <c r="D56" s="298"/>
      <c r="E56" s="298"/>
      <c r="F56" s="298"/>
      <c r="G56" s="298"/>
      <c r="H56" s="298"/>
      <c r="I56" s="298"/>
      <c r="J56" s="298"/>
      <c r="K56" s="296"/>
    </row>
    <row r="57" s="1" customFormat="1" ht="15" customHeight="1">
      <c r="B57" s="294"/>
      <c r="C57" s="298" t="s">
        <v>351</v>
      </c>
      <c r="D57" s="298"/>
      <c r="E57" s="298"/>
      <c r="F57" s="298"/>
      <c r="G57" s="298"/>
      <c r="H57" s="298"/>
      <c r="I57" s="298"/>
      <c r="J57" s="298"/>
      <c r="K57" s="296"/>
    </row>
    <row r="58" s="1" customFormat="1" ht="15" customHeight="1">
      <c r="B58" s="294"/>
      <c r="C58" s="300"/>
      <c r="D58" s="298" t="s">
        <v>352</v>
      </c>
      <c r="E58" s="298"/>
      <c r="F58" s="298"/>
      <c r="G58" s="298"/>
      <c r="H58" s="298"/>
      <c r="I58" s="298"/>
      <c r="J58" s="298"/>
      <c r="K58" s="296"/>
    </row>
    <row r="59" s="1" customFormat="1" ht="15" customHeight="1">
      <c r="B59" s="294"/>
      <c r="C59" s="300"/>
      <c r="D59" s="298" t="s">
        <v>353</v>
      </c>
      <c r="E59" s="298"/>
      <c r="F59" s="298"/>
      <c r="G59" s="298"/>
      <c r="H59" s="298"/>
      <c r="I59" s="298"/>
      <c r="J59" s="298"/>
      <c r="K59" s="296"/>
    </row>
    <row r="60" s="1" customFormat="1" ht="15" customHeight="1">
      <c r="B60" s="294"/>
      <c r="C60" s="300"/>
      <c r="D60" s="298" t="s">
        <v>354</v>
      </c>
      <c r="E60" s="298"/>
      <c r="F60" s="298"/>
      <c r="G60" s="298"/>
      <c r="H60" s="298"/>
      <c r="I60" s="298"/>
      <c r="J60" s="298"/>
      <c r="K60" s="296"/>
    </row>
    <row r="61" s="1" customFormat="1" ht="15" customHeight="1">
      <c r="B61" s="294"/>
      <c r="C61" s="300"/>
      <c r="D61" s="298" t="s">
        <v>355</v>
      </c>
      <c r="E61" s="298"/>
      <c r="F61" s="298"/>
      <c r="G61" s="298"/>
      <c r="H61" s="298"/>
      <c r="I61" s="298"/>
      <c r="J61" s="298"/>
      <c r="K61" s="296"/>
    </row>
    <row r="62" s="1" customFormat="1" ht="15" customHeight="1">
      <c r="B62" s="294"/>
      <c r="C62" s="300"/>
      <c r="D62" s="303" t="s">
        <v>356</v>
      </c>
      <c r="E62" s="303"/>
      <c r="F62" s="303"/>
      <c r="G62" s="303"/>
      <c r="H62" s="303"/>
      <c r="I62" s="303"/>
      <c r="J62" s="303"/>
      <c r="K62" s="296"/>
    </row>
    <row r="63" s="1" customFormat="1" ht="15" customHeight="1">
      <c r="B63" s="294"/>
      <c r="C63" s="300"/>
      <c r="D63" s="298" t="s">
        <v>357</v>
      </c>
      <c r="E63" s="298"/>
      <c r="F63" s="298"/>
      <c r="G63" s="298"/>
      <c r="H63" s="298"/>
      <c r="I63" s="298"/>
      <c r="J63" s="298"/>
      <c r="K63" s="296"/>
    </row>
    <row r="64" s="1" customFormat="1" ht="12.75" customHeight="1">
      <c r="B64" s="294"/>
      <c r="C64" s="300"/>
      <c r="D64" s="300"/>
      <c r="E64" s="304"/>
      <c r="F64" s="300"/>
      <c r="G64" s="300"/>
      <c r="H64" s="300"/>
      <c r="I64" s="300"/>
      <c r="J64" s="300"/>
      <c r="K64" s="296"/>
    </row>
    <row r="65" s="1" customFormat="1" ht="15" customHeight="1">
      <c r="B65" s="294"/>
      <c r="C65" s="300"/>
      <c r="D65" s="298" t="s">
        <v>358</v>
      </c>
      <c r="E65" s="298"/>
      <c r="F65" s="298"/>
      <c r="G65" s="298"/>
      <c r="H65" s="298"/>
      <c r="I65" s="298"/>
      <c r="J65" s="298"/>
      <c r="K65" s="296"/>
    </row>
    <row r="66" s="1" customFormat="1" ht="15" customHeight="1">
      <c r="B66" s="294"/>
      <c r="C66" s="300"/>
      <c r="D66" s="303" t="s">
        <v>359</v>
      </c>
      <c r="E66" s="303"/>
      <c r="F66" s="303"/>
      <c r="G66" s="303"/>
      <c r="H66" s="303"/>
      <c r="I66" s="303"/>
      <c r="J66" s="303"/>
      <c r="K66" s="296"/>
    </row>
    <row r="67" s="1" customFormat="1" ht="15" customHeight="1">
      <c r="B67" s="294"/>
      <c r="C67" s="300"/>
      <c r="D67" s="298" t="s">
        <v>360</v>
      </c>
      <c r="E67" s="298"/>
      <c r="F67" s="298"/>
      <c r="G67" s="298"/>
      <c r="H67" s="298"/>
      <c r="I67" s="298"/>
      <c r="J67" s="298"/>
      <c r="K67" s="296"/>
    </row>
    <row r="68" s="1" customFormat="1" ht="15" customHeight="1">
      <c r="B68" s="294"/>
      <c r="C68" s="300"/>
      <c r="D68" s="298" t="s">
        <v>361</v>
      </c>
      <c r="E68" s="298"/>
      <c r="F68" s="298"/>
      <c r="G68" s="298"/>
      <c r="H68" s="298"/>
      <c r="I68" s="298"/>
      <c r="J68" s="298"/>
      <c r="K68" s="296"/>
    </row>
    <row r="69" s="1" customFormat="1" ht="15" customHeight="1">
      <c r="B69" s="294"/>
      <c r="C69" s="300"/>
      <c r="D69" s="298" t="s">
        <v>362</v>
      </c>
      <c r="E69" s="298"/>
      <c r="F69" s="298"/>
      <c r="G69" s="298"/>
      <c r="H69" s="298"/>
      <c r="I69" s="298"/>
      <c r="J69" s="298"/>
      <c r="K69" s="296"/>
    </row>
    <row r="70" s="1" customFormat="1" ht="15" customHeight="1">
      <c r="B70" s="294"/>
      <c r="C70" s="300"/>
      <c r="D70" s="298" t="s">
        <v>363</v>
      </c>
      <c r="E70" s="298"/>
      <c r="F70" s="298"/>
      <c r="G70" s="298"/>
      <c r="H70" s="298"/>
      <c r="I70" s="298"/>
      <c r="J70" s="298"/>
      <c r="K70" s="296"/>
    </row>
    <row r="71" s="1" customFormat="1" ht="12.75" customHeight="1">
      <c r="B71" s="305"/>
      <c r="C71" s="306"/>
      <c r="D71" s="306"/>
      <c r="E71" s="306"/>
      <c r="F71" s="306"/>
      <c r="G71" s="306"/>
      <c r="H71" s="306"/>
      <c r="I71" s="306"/>
      <c r="J71" s="306"/>
      <c r="K71" s="307"/>
    </row>
    <row r="72" s="1" customFormat="1" ht="18.75" customHeight="1">
      <c r="B72" s="308"/>
      <c r="C72" s="308"/>
      <c r="D72" s="308"/>
      <c r="E72" s="308"/>
      <c r="F72" s="308"/>
      <c r="G72" s="308"/>
      <c r="H72" s="308"/>
      <c r="I72" s="308"/>
      <c r="J72" s="308"/>
      <c r="K72" s="309"/>
    </row>
    <row r="73" s="1" customFormat="1" ht="18.75" customHeight="1">
      <c r="B73" s="309"/>
      <c r="C73" s="309"/>
      <c r="D73" s="309"/>
      <c r="E73" s="309"/>
      <c r="F73" s="309"/>
      <c r="G73" s="309"/>
      <c r="H73" s="309"/>
      <c r="I73" s="309"/>
      <c r="J73" s="309"/>
      <c r="K73" s="309"/>
    </row>
    <row r="74" s="1" customFormat="1" ht="7.5" customHeight="1">
      <c r="B74" s="310"/>
      <c r="C74" s="311"/>
      <c r="D74" s="311"/>
      <c r="E74" s="311"/>
      <c r="F74" s="311"/>
      <c r="G74" s="311"/>
      <c r="H74" s="311"/>
      <c r="I74" s="311"/>
      <c r="J74" s="311"/>
      <c r="K74" s="312"/>
    </row>
    <row r="75" s="1" customFormat="1" ht="45" customHeight="1">
      <c r="B75" s="313"/>
      <c r="C75" s="314" t="s">
        <v>364</v>
      </c>
      <c r="D75" s="314"/>
      <c r="E75" s="314"/>
      <c r="F75" s="314"/>
      <c r="G75" s="314"/>
      <c r="H75" s="314"/>
      <c r="I75" s="314"/>
      <c r="J75" s="314"/>
      <c r="K75" s="315"/>
    </row>
    <row r="76" s="1" customFormat="1" ht="17.25" customHeight="1">
      <c r="B76" s="313"/>
      <c r="C76" s="316" t="s">
        <v>365</v>
      </c>
      <c r="D76" s="316"/>
      <c r="E76" s="316"/>
      <c r="F76" s="316" t="s">
        <v>366</v>
      </c>
      <c r="G76" s="317"/>
      <c r="H76" s="316" t="s">
        <v>56</v>
      </c>
      <c r="I76" s="316" t="s">
        <v>59</v>
      </c>
      <c r="J76" s="316" t="s">
        <v>367</v>
      </c>
      <c r="K76" s="315"/>
    </row>
    <row r="77" s="1" customFormat="1" ht="17.25" customHeight="1">
      <c r="B77" s="313"/>
      <c r="C77" s="318" t="s">
        <v>368</v>
      </c>
      <c r="D77" s="318"/>
      <c r="E77" s="318"/>
      <c r="F77" s="319" t="s">
        <v>369</v>
      </c>
      <c r="G77" s="320"/>
      <c r="H77" s="318"/>
      <c r="I77" s="318"/>
      <c r="J77" s="318" t="s">
        <v>370</v>
      </c>
      <c r="K77" s="315"/>
    </row>
    <row r="78" s="1" customFormat="1" ht="5.25" customHeight="1">
      <c r="B78" s="313"/>
      <c r="C78" s="321"/>
      <c r="D78" s="321"/>
      <c r="E78" s="321"/>
      <c r="F78" s="321"/>
      <c r="G78" s="322"/>
      <c r="H78" s="321"/>
      <c r="I78" s="321"/>
      <c r="J78" s="321"/>
      <c r="K78" s="315"/>
    </row>
    <row r="79" s="1" customFormat="1" ht="15" customHeight="1">
      <c r="B79" s="313"/>
      <c r="C79" s="301" t="s">
        <v>55</v>
      </c>
      <c r="D79" s="321"/>
      <c r="E79" s="321"/>
      <c r="F79" s="323" t="s">
        <v>371</v>
      </c>
      <c r="G79" s="322"/>
      <c r="H79" s="301" t="s">
        <v>372</v>
      </c>
      <c r="I79" s="301" t="s">
        <v>373</v>
      </c>
      <c r="J79" s="301">
        <v>20</v>
      </c>
      <c r="K79" s="315"/>
    </row>
    <row r="80" s="1" customFormat="1" ht="15" customHeight="1">
      <c r="B80" s="313"/>
      <c r="C80" s="301" t="s">
        <v>374</v>
      </c>
      <c r="D80" s="301"/>
      <c r="E80" s="301"/>
      <c r="F80" s="323" t="s">
        <v>371</v>
      </c>
      <c r="G80" s="322"/>
      <c r="H80" s="301" t="s">
        <v>375</v>
      </c>
      <c r="I80" s="301" t="s">
        <v>373</v>
      </c>
      <c r="J80" s="301">
        <v>120</v>
      </c>
      <c r="K80" s="315"/>
    </row>
    <row r="81" s="1" customFormat="1" ht="15" customHeight="1">
      <c r="B81" s="324"/>
      <c r="C81" s="301" t="s">
        <v>376</v>
      </c>
      <c r="D81" s="301"/>
      <c r="E81" s="301"/>
      <c r="F81" s="323" t="s">
        <v>377</v>
      </c>
      <c r="G81" s="322"/>
      <c r="H81" s="301" t="s">
        <v>378</v>
      </c>
      <c r="I81" s="301" t="s">
        <v>373</v>
      </c>
      <c r="J81" s="301">
        <v>50</v>
      </c>
      <c r="K81" s="315"/>
    </row>
    <row r="82" s="1" customFormat="1" ht="15" customHeight="1">
      <c r="B82" s="324"/>
      <c r="C82" s="301" t="s">
        <v>379</v>
      </c>
      <c r="D82" s="301"/>
      <c r="E82" s="301"/>
      <c r="F82" s="323" t="s">
        <v>371</v>
      </c>
      <c r="G82" s="322"/>
      <c r="H82" s="301" t="s">
        <v>380</v>
      </c>
      <c r="I82" s="301" t="s">
        <v>381</v>
      </c>
      <c r="J82" s="301"/>
      <c r="K82" s="315"/>
    </row>
    <row r="83" s="1" customFormat="1" ht="15" customHeight="1">
      <c r="B83" s="324"/>
      <c r="C83" s="325" t="s">
        <v>382</v>
      </c>
      <c r="D83" s="325"/>
      <c r="E83" s="325"/>
      <c r="F83" s="326" t="s">
        <v>377</v>
      </c>
      <c r="G83" s="325"/>
      <c r="H83" s="325" t="s">
        <v>383</v>
      </c>
      <c r="I83" s="325" t="s">
        <v>373</v>
      </c>
      <c r="J83" s="325">
        <v>15</v>
      </c>
      <c r="K83" s="315"/>
    </row>
    <row r="84" s="1" customFormat="1" ht="15" customHeight="1">
      <c r="B84" s="324"/>
      <c r="C84" s="325" t="s">
        <v>384</v>
      </c>
      <c r="D84" s="325"/>
      <c r="E84" s="325"/>
      <c r="F84" s="326" t="s">
        <v>377</v>
      </c>
      <c r="G84" s="325"/>
      <c r="H84" s="325" t="s">
        <v>385</v>
      </c>
      <c r="I84" s="325" t="s">
        <v>373</v>
      </c>
      <c r="J84" s="325">
        <v>15</v>
      </c>
      <c r="K84" s="315"/>
    </row>
    <row r="85" s="1" customFormat="1" ht="15" customHeight="1">
      <c r="B85" s="324"/>
      <c r="C85" s="325" t="s">
        <v>386</v>
      </c>
      <c r="D85" s="325"/>
      <c r="E85" s="325"/>
      <c r="F85" s="326" t="s">
        <v>377</v>
      </c>
      <c r="G85" s="325"/>
      <c r="H85" s="325" t="s">
        <v>387</v>
      </c>
      <c r="I85" s="325" t="s">
        <v>373</v>
      </c>
      <c r="J85" s="325">
        <v>20</v>
      </c>
      <c r="K85" s="315"/>
    </row>
    <row r="86" s="1" customFormat="1" ht="15" customHeight="1">
      <c r="B86" s="324"/>
      <c r="C86" s="325" t="s">
        <v>388</v>
      </c>
      <c r="D86" s="325"/>
      <c r="E86" s="325"/>
      <c r="F86" s="326" t="s">
        <v>377</v>
      </c>
      <c r="G86" s="325"/>
      <c r="H86" s="325" t="s">
        <v>389</v>
      </c>
      <c r="I86" s="325" t="s">
        <v>373</v>
      </c>
      <c r="J86" s="325">
        <v>20</v>
      </c>
      <c r="K86" s="315"/>
    </row>
    <row r="87" s="1" customFormat="1" ht="15" customHeight="1">
      <c r="B87" s="324"/>
      <c r="C87" s="301" t="s">
        <v>390</v>
      </c>
      <c r="D87" s="301"/>
      <c r="E87" s="301"/>
      <c r="F87" s="323" t="s">
        <v>377</v>
      </c>
      <c r="G87" s="322"/>
      <c r="H87" s="301" t="s">
        <v>391</v>
      </c>
      <c r="I87" s="301" t="s">
        <v>373</v>
      </c>
      <c r="J87" s="301">
        <v>50</v>
      </c>
      <c r="K87" s="315"/>
    </row>
    <row r="88" s="1" customFormat="1" ht="15" customHeight="1">
      <c r="B88" s="324"/>
      <c r="C88" s="301" t="s">
        <v>392</v>
      </c>
      <c r="D88" s="301"/>
      <c r="E88" s="301"/>
      <c r="F88" s="323" t="s">
        <v>377</v>
      </c>
      <c r="G88" s="322"/>
      <c r="H88" s="301" t="s">
        <v>393</v>
      </c>
      <c r="I88" s="301" t="s">
        <v>373</v>
      </c>
      <c r="J88" s="301">
        <v>20</v>
      </c>
      <c r="K88" s="315"/>
    </row>
    <row r="89" s="1" customFormat="1" ht="15" customHeight="1">
      <c r="B89" s="324"/>
      <c r="C89" s="301" t="s">
        <v>394</v>
      </c>
      <c r="D89" s="301"/>
      <c r="E89" s="301"/>
      <c r="F89" s="323" t="s">
        <v>377</v>
      </c>
      <c r="G89" s="322"/>
      <c r="H89" s="301" t="s">
        <v>395</v>
      </c>
      <c r="I89" s="301" t="s">
        <v>373</v>
      </c>
      <c r="J89" s="301">
        <v>20</v>
      </c>
      <c r="K89" s="315"/>
    </row>
    <row r="90" s="1" customFormat="1" ht="15" customHeight="1">
      <c r="B90" s="324"/>
      <c r="C90" s="301" t="s">
        <v>396</v>
      </c>
      <c r="D90" s="301"/>
      <c r="E90" s="301"/>
      <c r="F90" s="323" t="s">
        <v>377</v>
      </c>
      <c r="G90" s="322"/>
      <c r="H90" s="301" t="s">
        <v>397</v>
      </c>
      <c r="I90" s="301" t="s">
        <v>373</v>
      </c>
      <c r="J90" s="301">
        <v>50</v>
      </c>
      <c r="K90" s="315"/>
    </row>
    <row r="91" s="1" customFormat="1" ht="15" customHeight="1">
      <c r="B91" s="324"/>
      <c r="C91" s="301" t="s">
        <v>398</v>
      </c>
      <c r="D91" s="301"/>
      <c r="E91" s="301"/>
      <c r="F91" s="323" t="s">
        <v>377</v>
      </c>
      <c r="G91" s="322"/>
      <c r="H91" s="301" t="s">
        <v>398</v>
      </c>
      <c r="I91" s="301" t="s">
        <v>373</v>
      </c>
      <c r="J91" s="301">
        <v>50</v>
      </c>
      <c r="K91" s="315"/>
    </row>
    <row r="92" s="1" customFormat="1" ht="15" customHeight="1">
      <c r="B92" s="324"/>
      <c r="C92" s="301" t="s">
        <v>399</v>
      </c>
      <c r="D92" s="301"/>
      <c r="E92" s="301"/>
      <c r="F92" s="323" t="s">
        <v>377</v>
      </c>
      <c r="G92" s="322"/>
      <c r="H92" s="301" t="s">
        <v>400</v>
      </c>
      <c r="I92" s="301" t="s">
        <v>373</v>
      </c>
      <c r="J92" s="301">
        <v>255</v>
      </c>
      <c r="K92" s="315"/>
    </row>
    <row r="93" s="1" customFormat="1" ht="15" customHeight="1">
      <c r="B93" s="324"/>
      <c r="C93" s="301" t="s">
        <v>401</v>
      </c>
      <c r="D93" s="301"/>
      <c r="E93" s="301"/>
      <c r="F93" s="323" t="s">
        <v>371</v>
      </c>
      <c r="G93" s="322"/>
      <c r="H93" s="301" t="s">
        <v>402</v>
      </c>
      <c r="I93" s="301" t="s">
        <v>403</v>
      </c>
      <c r="J93" s="301"/>
      <c r="K93" s="315"/>
    </row>
    <row r="94" s="1" customFormat="1" ht="15" customHeight="1">
      <c r="B94" s="324"/>
      <c r="C94" s="301" t="s">
        <v>404</v>
      </c>
      <c r="D94" s="301"/>
      <c r="E94" s="301"/>
      <c r="F94" s="323" t="s">
        <v>371</v>
      </c>
      <c r="G94" s="322"/>
      <c r="H94" s="301" t="s">
        <v>405</v>
      </c>
      <c r="I94" s="301" t="s">
        <v>406</v>
      </c>
      <c r="J94" s="301"/>
      <c r="K94" s="315"/>
    </row>
    <row r="95" s="1" customFormat="1" ht="15" customHeight="1">
      <c r="B95" s="324"/>
      <c r="C95" s="301" t="s">
        <v>407</v>
      </c>
      <c r="D95" s="301"/>
      <c r="E95" s="301"/>
      <c r="F95" s="323" t="s">
        <v>371</v>
      </c>
      <c r="G95" s="322"/>
      <c r="H95" s="301" t="s">
        <v>407</v>
      </c>
      <c r="I95" s="301" t="s">
        <v>406</v>
      </c>
      <c r="J95" s="301"/>
      <c r="K95" s="315"/>
    </row>
    <row r="96" s="1" customFormat="1" ht="15" customHeight="1">
      <c r="B96" s="324"/>
      <c r="C96" s="301" t="s">
        <v>40</v>
      </c>
      <c r="D96" s="301"/>
      <c r="E96" s="301"/>
      <c r="F96" s="323" t="s">
        <v>371</v>
      </c>
      <c r="G96" s="322"/>
      <c r="H96" s="301" t="s">
        <v>408</v>
      </c>
      <c r="I96" s="301" t="s">
        <v>406</v>
      </c>
      <c r="J96" s="301"/>
      <c r="K96" s="315"/>
    </row>
    <row r="97" s="1" customFormat="1" ht="15" customHeight="1">
      <c r="B97" s="324"/>
      <c r="C97" s="301" t="s">
        <v>50</v>
      </c>
      <c r="D97" s="301"/>
      <c r="E97" s="301"/>
      <c r="F97" s="323" t="s">
        <v>371</v>
      </c>
      <c r="G97" s="322"/>
      <c r="H97" s="301" t="s">
        <v>409</v>
      </c>
      <c r="I97" s="301" t="s">
        <v>406</v>
      </c>
      <c r="J97" s="301"/>
      <c r="K97" s="315"/>
    </row>
    <row r="98" s="1" customFormat="1" ht="15" customHeight="1">
      <c r="B98" s="327"/>
      <c r="C98" s="328"/>
      <c r="D98" s="328"/>
      <c r="E98" s="328"/>
      <c r="F98" s="328"/>
      <c r="G98" s="328"/>
      <c r="H98" s="328"/>
      <c r="I98" s="328"/>
      <c r="J98" s="328"/>
      <c r="K98" s="329"/>
    </row>
    <row r="99" s="1" customFormat="1" ht="18.75" customHeight="1">
      <c r="B99" s="330"/>
      <c r="C99" s="331"/>
      <c r="D99" s="331"/>
      <c r="E99" s="331"/>
      <c r="F99" s="331"/>
      <c r="G99" s="331"/>
      <c r="H99" s="331"/>
      <c r="I99" s="331"/>
      <c r="J99" s="331"/>
      <c r="K99" s="330"/>
    </row>
    <row r="100" s="1" customFormat="1" ht="18.75" customHeight="1">
      <c r="B100" s="309"/>
      <c r="C100" s="309"/>
      <c r="D100" s="309"/>
      <c r="E100" s="309"/>
      <c r="F100" s="309"/>
      <c r="G100" s="309"/>
      <c r="H100" s="309"/>
      <c r="I100" s="309"/>
      <c r="J100" s="309"/>
      <c r="K100" s="309"/>
    </row>
    <row r="101" s="1" customFormat="1" ht="7.5" customHeight="1">
      <c r="B101" s="310"/>
      <c r="C101" s="311"/>
      <c r="D101" s="311"/>
      <c r="E101" s="311"/>
      <c r="F101" s="311"/>
      <c r="G101" s="311"/>
      <c r="H101" s="311"/>
      <c r="I101" s="311"/>
      <c r="J101" s="311"/>
      <c r="K101" s="312"/>
    </row>
    <row r="102" s="1" customFormat="1" ht="45" customHeight="1">
      <c r="B102" s="313"/>
      <c r="C102" s="314" t="s">
        <v>410</v>
      </c>
      <c r="D102" s="314"/>
      <c r="E102" s="314"/>
      <c r="F102" s="314"/>
      <c r="G102" s="314"/>
      <c r="H102" s="314"/>
      <c r="I102" s="314"/>
      <c r="J102" s="314"/>
      <c r="K102" s="315"/>
    </row>
    <row r="103" s="1" customFormat="1" ht="17.25" customHeight="1">
      <c r="B103" s="313"/>
      <c r="C103" s="316" t="s">
        <v>365</v>
      </c>
      <c r="D103" s="316"/>
      <c r="E103" s="316"/>
      <c r="F103" s="316" t="s">
        <v>366</v>
      </c>
      <c r="G103" s="317"/>
      <c r="H103" s="316" t="s">
        <v>56</v>
      </c>
      <c r="I103" s="316" t="s">
        <v>59</v>
      </c>
      <c r="J103" s="316" t="s">
        <v>367</v>
      </c>
      <c r="K103" s="315"/>
    </row>
    <row r="104" s="1" customFormat="1" ht="17.25" customHeight="1">
      <c r="B104" s="313"/>
      <c r="C104" s="318" t="s">
        <v>368</v>
      </c>
      <c r="D104" s="318"/>
      <c r="E104" s="318"/>
      <c r="F104" s="319" t="s">
        <v>369</v>
      </c>
      <c r="G104" s="320"/>
      <c r="H104" s="318"/>
      <c r="I104" s="318"/>
      <c r="J104" s="318" t="s">
        <v>370</v>
      </c>
      <c r="K104" s="315"/>
    </row>
    <row r="105" s="1" customFormat="1" ht="5.25" customHeight="1">
      <c r="B105" s="313"/>
      <c r="C105" s="316"/>
      <c r="D105" s="316"/>
      <c r="E105" s="316"/>
      <c r="F105" s="316"/>
      <c r="G105" s="332"/>
      <c r="H105" s="316"/>
      <c r="I105" s="316"/>
      <c r="J105" s="316"/>
      <c r="K105" s="315"/>
    </row>
    <row r="106" s="1" customFormat="1" ht="15" customHeight="1">
      <c r="B106" s="313"/>
      <c r="C106" s="301" t="s">
        <v>55</v>
      </c>
      <c r="D106" s="321"/>
      <c r="E106" s="321"/>
      <c r="F106" s="323" t="s">
        <v>371</v>
      </c>
      <c r="G106" s="332"/>
      <c r="H106" s="301" t="s">
        <v>411</v>
      </c>
      <c r="I106" s="301" t="s">
        <v>373</v>
      </c>
      <c r="J106" s="301">
        <v>20</v>
      </c>
      <c r="K106" s="315"/>
    </row>
    <row r="107" s="1" customFormat="1" ht="15" customHeight="1">
      <c r="B107" s="313"/>
      <c r="C107" s="301" t="s">
        <v>374</v>
      </c>
      <c r="D107" s="301"/>
      <c r="E107" s="301"/>
      <c r="F107" s="323" t="s">
        <v>371</v>
      </c>
      <c r="G107" s="301"/>
      <c r="H107" s="301" t="s">
        <v>411</v>
      </c>
      <c r="I107" s="301" t="s">
        <v>373</v>
      </c>
      <c r="J107" s="301">
        <v>120</v>
      </c>
      <c r="K107" s="315"/>
    </row>
    <row r="108" s="1" customFormat="1" ht="15" customHeight="1">
      <c r="B108" s="324"/>
      <c r="C108" s="301" t="s">
        <v>376</v>
      </c>
      <c r="D108" s="301"/>
      <c r="E108" s="301"/>
      <c r="F108" s="323" t="s">
        <v>377</v>
      </c>
      <c r="G108" s="301"/>
      <c r="H108" s="301" t="s">
        <v>411</v>
      </c>
      <c r="I108" s="301" t="s">
        <v>373</v>
      </c>
      <c r="J108" s="301">
        <v>50</v>
      </c>
      <c r="K108" s="315"/>
    </row>
    <row r="109" s="1" customFormat="1" ht="15" customHeight="1">
      <c r="B109" s="324"/>
      <c r="C109" s="301" t="s">
        <v>379</v>
      </c>
      <c r="D109" s="301"/>
      <c r="E109" s="301"/>
      <c r="F109" s="323" t="s">
        <v>371</v>
      </c>
      <c r="G109" s="301"/>
      <c r="H109" s="301" t="s">
        <v>411</v>
      </c>
      <c r="I109" s="301" t="s">
        <v>381</v>
      </c>
      <c r="J109" s="301"/>
      <c r="K109" s="315"/>
    </row>
    <row r="110" s="1" customFormat="1" ht="15" customHeight="1">
      <c r="B110" s="324"/>
      <c r="C110" s="301" t="s">
        <v>390</v>
      </c>
      <c r="D110" s="301"/>
      <c r="E110" s="301"/>
      <c r="F110" s="323" t="s">
        <v>377</v>
      </c>
      <c r="G110" s="301"/>
      <c r="H110" s="301" t="s">
        <v>411</v>
      </c>
      <c r="I110" s="301" t="s">
        <v>373</v>
      </c>
      <c r="J110" s="301">
        <v>50</v>
      </c>
      <c r="K110" s="315"/>
    </row>
    <row r="111" s="1" customFormat="1" ht="15" customHeight="1">
      <c r="B111" s="324"/>
      <c r="C111" s="301" t="s">
        <v>398</v>
      </c>
      <c r="D111" s="301"/>
      <c r="E111" s="301"/>
      <c r="F111" s="323" t="s">
        <v>377</v>
      </c>
      <c r="G111" s="301"/>
      <c r="H111" s="301" t="s">
        <v>411</v>
      </c>
      <c r="I111" s="301" t="s">
        <v>373</v>
      </c>
      <c r="J111" s="301">
        <v>50</v>
      </c>
      <c r="K111" s="315"/>
    </row>
    <row r="112" s="1" customFormat="1" ht="15" customHeight="1">
      <c r="B112" s="324"/>
      <c r="C112" s="301" t="s">
        <v>396</v>
      </c>
      <c r="D112" s="301"/>
      <c r="E112" s="301"/>
      <c r="F112" s="323" t="s">
        <v>377</v>
      </c>
      <c r="G112" s="301"/>
      <c r="H112" s="301" t="s">
        <v>411</v>
      </c>
      <c r="I112" s="301" t="s">
        <v>373</v>
      </c>
      <c r="J112" s="301">
        <v>50</v>
      </c>
      <c r="K112" s="315"/>
    </row>
    <row r="113" s="1" customFormat="1" ht="15" customHeight="1">
      <c r="B113" s="324"/>
      <c r="C113" s="301" t="s">
        <v>55</v>
      </c>
      <c r="D113" s="301"/>
      <c r="E113" s="301"/>
      <c r="F113" s="323" t="s">
        <v>371</v>
      </c>
      <c r="G113" s="301"/>
      <c r="H113" s="301" t="s">
        <v>412</v>
      </c>
      <c r="I113" s="301" t="s">
        <v>373</v>
      </c>
      <c r="J113" s="301">
        <v>20</v>
      </c>
      <c r="K113" s="315"/>
    </row>
    <row r="114" s="1" customFormat="1" ht="15" customHeight="1">
      <c r="B114" s="324"/>
      <c r="C114" s="301" t="s">
        <v>413</v>
      </c>
      <c r="D114" s="301"/>
      <c r="E114" s="301"/>
      <c r="F114" s="323" t="s">
        <v>371</v>
      </c>
      <c r="G114" s="301"/>
      <c r="H114" s="301" t="s">
        <v>414</v>
      </c>
      <c r="I114" s="301" t="s">
        <v>373</v>
      </c>
      <c r="J114" s="301">
        <v>120</v>
      </c>
      <c r="K114" s="315"/>
    </row>
    <row r="115" s="1" customFormat="1" ht="15" customHeight="1">
      <c r="B115" s="324"/>
      <c r="C115" s="301" t="s">
        <v>40</v>
      </c>
      <c r="D115" s="301"/>
      <c r="E115" s="301"/>
      <c r="F115" s="323" t="s">
        <v>371</v>
      </c>
      <c r="G115" s="301"/>
      <c r="H115" s="301" t="s">
        <v>415</v>
      </c>
      <c r="I115" s="301" t="s">
        <v>406</v>
      </c>
      <c r="J115" s="301"/>
      <c r="K115" s="315"/>
    </row>
    <row r="116" s="1" customFormat="1" ht="15" customHeight="1">
      <c r="B116" s="324"/>
      <c r="C116" s="301" t="s">
        <v>50</v>
      </c>
      <c r="D116" s="301"/>
      <c r="E116" s="301"/>
      <c r="F116" s="323" t="s">
        <v>371</v>
      </c>
      <c r="G116" s="301"/>
      <c r="H116" s="301" t="s">
        <v>416</v>
      </c>
      <c r="I116" s="301" t="s">
        <v>406</v>
      </c>
      <c r="J116" s="301"/>
      <c r="K116" s="315"/>
    </row>
    <row r="117" s="1" customFormat="1" ht="15" customHeight="1">
      <c r="B117" s="324"/>
      <c r="C117" s="301" t="s">
        <v>59</v>
      </c>
      <c r="D117" s="301"/>
      <c r="E117" s="301"/>
      <c r="F117" s="323" t="s">
        <v>371</v>
      </c>
      <c r="G117" s="301"/>
      <c r="H117" s="301" t="s">
        <v>417</v>
      </c>
      <c r="I117" s="301" t="s">
        <v>418</v>
      </c>
      <c r="J117" s="301"/>
      <c r="K117" s="315"/>
    </row>
    <row r="118" s="1" customFormat="1" ht="15" customHeight="1">
      <c r="B118" s="327"/>
      <c r="C118" s="333"/>
      <c r="D118" s="333"/>
      <c r="E118" s="333"/>
      <c r="F118" s="333"/>
      <c r="G118" s="333"/>
      <c r="H118" s="333"/>
      <c r="I118" s="333"/>
      <c r="J118" s="333"/>
      <c r="K118" s="329"/>
    </row>
    <row r="119" s="1" customFormat="1" ht="18.75" customHeight="1">
      <c r="B119" s="334"/>
      <c r="C119" s="298"/>
      <c r="D119" s="298"/>
      <c r="E119" s="298"/>
      <c r="F119" s="335"/>
      <c r="G119" s="298"/>
      <c r="H119" s="298"/>
      <c r="I119" s="298"/>
      <c r="J119" s="298"/>
      <c r="K119" s="334"/>
    </row>
    <row r="120" s="1" customFormat="1" ht="18.75" customHeight="1">
      <c r="B120" s="309"/>
      <c r="C120" s="309"/>
      <c r="D120" s="309"/>
      <c r="E120" s="309"/>
      <c r="F120" s="309"/>
      <c r="G120" s="309"/>
      <c r="H120" s="309"/>
      <c r="I120" s="309"/>
      <c r="J120" s="309"/>
      <c r="K120" s="309"/>
    </row>
    <row r="121" s="1" customFormat="1" ht="7.5" customHeight="1">
      <c r="B121" s="336"/>
      <c r="C121" s="337"/>
      <c r="D121" s="337"/>
      <c r="E121" s="337"/>
      <c r="F121" s="337"/>
      <c r="G121" s="337"/>
      <c r="H121" s="337"/>
      <c r="I121" s="337"/>
      <c r="J121" s="337"/>
      <c r="K121" s="338"/>
    </row>
    <row r="122" s="1" customFormat="1" ht="45" customHeight="1">
      <c r="B122" s="339"/>
      <c r="C122" s="292" t="s">
        <v>419</v>
      </c>
      <c r="D122" s="292"/>
      <c r="E122" s="292"/>
      <c r="F122" s="292"/>
      <c r="G122" s="292"/>
      <c r="H122" s="292"/>
      <c r="I122" s="292"/>
      <c r="J122" s="292"/>
      <c r="K122" s="340"/>
    </row>
    <row r="123" s="1" customFormat="1" ht="17.25" customHeight="1">
      <c r="B123" s="341"/>
      <c r="C123" s="316" t="s">
        <v>365</v>
      </c>
      <c r="D123" s="316"/>
      <c r="E123" s="316"/>
      <c r="F123" s="316" t="s">
        <v>366</v>
      </c>
      <c r="G123" s="317"/>
      <c r="H123" s="316" t="s">
        <v>56</v>
      </c>
      <c r="I123" s="316" t="s">
        <v>59</v>
      </c>
      <c r="J123" s="316" t="s">
        <v>367</v>
      </c>
      <c r="K123" s="342"/>
    </row>
    <row r="124" s="1" customFormat="1" ht="17.25" customHeight="1">
      <c r="B124" s="341"/>
      <c r="C124" s="318" t="s">
        <v>368</v>
      </c>
      <c r="D124" s="318"/>
      <c r="E124" s="318"/>
      <c r="F124" s="319" t="s">
        <v>369</v>
      </c>
      <c r="G124" s="320"/>
      <c r="H124" s="318"/>
      <c r="I124" s="318"/>
      <c r="J124" s="318" t="s">
        <v>370</v>
      </c>
      <c r="K124" s="342"/>
    </row>
    <row r="125" s="1" customFormat="1" ht="5.25" customHeight="1">
      <c r="B125" s="343"/>
      <c r="C125" s="321"/>
      <c r="D125" s="321"/>
      <c r="E125" s="321"/>
      <c r="F125" s="321"/>
      <c r="G125" s="301"/>
      <c r="H125" s="321"/>
      <c r="I125" s="321"/>
      <c r="J125" s="321"/>
      <c r="K125" s="344"/>
    </row>
    <row r="126" s="1" customFormat="1" ht="15" customHeight="1">
      <c r="B126" s="343"/>
      <c r="C126" s="301" t="s">
        <v>374</v>
      </c>
      <c r="D126" s="321"/>
      <c r="E126" s="321"/>
      <c r="F126" s="323" t="s">
        <v>371</v>
      </c>
      <c r="G126" s="301"/>
      <c r="H126" s="301" t="s">
        <v>411</v>
      </c>
      <c r="I126" s="301" t="s">
        <v>373</v>
      </c>
      <c r="J126" s="301">
        <v>120</v>
      </c>
      <c r="K126" s="345"/>
    </row>
    <row r="127" s="1" customFormat="1" ht="15" customHeight="1">
      <c r="B127" s="343"/>
      <c r="C127" s="301" t="s">
        <v>420</v>
      </c>
      <c r="D127" s="301"/>
      <c r="E127" s="301"/>
      <c r="F127" s="323" t="s">
        <v>371</v>
      </c>
      <c r="G127" s="301"/>
      <c r="H127" s="301" t="s">
        <v>421</v>
      </c>
      <c r="I127" s="301" t="s">
        <v>373</v>
      </c>
      <c r="J127" s="301" t="s">
        <v>422</v>
      </c>
      <c r="K127" s="345"/>
    </row>
    <row r="128" s="1" customFormat="1" ht="15" customHeight="1">
      <c r="B128" s="343"/>
      <c r="C128" s="301" t="s">
        <v>319</v>
      </c>
      <c r="D128" s="301"/>
      <c r="E128" s="301"/>
      <c r="F128" s="323" t="s">
        <v>371</v>
      </c>
      <c r="G128" s="301"/>
      <c r="H128" s="301" t="s">
        <v>423</v>
      </c>
      <c r="I128" s="301" t="s">
        <v>373</v>
      </c>
      <c r="J128" s="301" t="s">
        <v>422</v>
      </c>
      <c r="K128" s="345"/>
    </row>
    <row r="129" s="1" customFormat="1" ht="15" customHeight="1">
      <c r="B129" s="343"/>
      <c r="C129" s="301" t="s">
        <v>382</v>
      </c>
      <c r="D129" s="301"/>
      <c r="E129" s="301"/>
      <c r="F129" s="323" t="s">
        <v>377</v>
      </c>
      <c r="G129" s="301"/>
      <c r="H129" s="301" t="s">
        <v>383</v>
      </c>
      <c r="I129" s="301" t="s">
        <v>373</v>
      </c>
      <c r="J129" s="301">
        <v>15</v>
      </c>
      <c r="K129" s="345"/>
    </row>
    <row r="130" s="1" customFormat="1" ht="15" customHeight="1">
      <c r="B130" s="343"/>
      <c r="C130" s="325" t="s">
        <v>384</v>
      </c>
      <c r="D130" s="325"/>
      <c r="E130" s="325"/>
      <c r="F130" s="326" t="s">
        <v>377</v>
      </c>
      <c r="G130" s="325"/>
      <c r="H130" s="325" t="s">
        <v>385</v>
      </c>
      <c r="I130" s="325" t="s">
        <v>373</v>
      </c>
      <c r="J130" s="325">
        <v>15</v>
      </c>
      <c r="K130" s="345"/>
    </row>
    <row r="131" s="1" customFormat="1" ht="15" customHeight="1">
      <c r="B131" s="343"/>
      <c r="C131" s="325" t="s">
        <v>386</v>
      </c>
      <c r="D131" s="325"/>
      <c r="E131" s="325"/>
      <c r="F131" s="326" t="s">
        <v>377</v>
      </c>
      <c r="G131" s="325"/>
      <c r="H131" s="325" t="s">
        <v>387</v>
      </c>
      <c r="I131" s="325" t="s">
        <v>373</v>
      </c>
      <c r="J131" s="325">
        <v>20</v>
      </c>
      <c r="K131" s="345"/>
    </row>
    <row r="132" s="1" customFormat="1" ht="15" customHeight="1">
      <c r="B132" s="343"/>
      <c r="C132" s="325" t="s">
        <v>388</v>
      </c>
      <c r="D132" s="325"/>
      <c r="E132" s="325"/>
      <c r="F132" s="326" t="s">
        <v>377</v>
      </c>
      <c r="G132" s="325"/>
      <c r="H132" s="325" t="s">
        <v>389</v>
      </c>
      <c r="I132" s="325" t="s">
        <v>373</v>
      </c>
      <c r="J132" s="325">
        <v>20</v>
      </c>
      <c r="K132" s="345"/>
    </row>
    <row r="133" s="1" customFormat="1" ht="15" customHeight="1">
      <c r="B133" s="343"/>
      <c r="C133" s="301" t="s">
        <v>376</v>
      </c>
      <c r="D133" s="301"/>
      <c r="E133" s="301"/>
      <c r="F133" s="323" t="s">
        <v>377</v>
      </c>
      <c r="G133" s="301"/>
      <c r="H133" s="301" t="s">
        <v>411</v>
      </c>
      <c r="I133" s="301" t="s">
        <v>373</v>
      </c>
      <c r="J133" s="301">
        <v>50</v>
      </c>
      <c r="K133" s="345"/>
    </row>
    <row r="134" s="1" customFormat="1" ht="15" customHeight="1">
      <c r="B134" s="343"/>
      <c r="C134" s="301" t="s">
        <v>390</v>
      </c>
      <c r="D134" s="301"/>
      <c r="E134" s="301"/>
      <c r="F134" s="323" t="s">
        <v>377</v>
      </c>
      <c r="G134" s="301"/>
      <c r="H134" s="301" t="s">
        <v>411</v>
      </c>
      <c r="I134" s="301" t="s">
        <v>373</v>
      </c>
      <c r="J134" s="301">
        <v>50</v>
      </c>
      <c r="K134" s="345"/>
    </row>
    <row r="135" s="1" customFormat="1" ht="15" customHeight="1">
      <c r="B135" s="343"/>
      <c r="C135" s="301" t="s">
        <v>396</v>
      </c>
      <c r="D135" s="301"/>
      <c r="E135" s="301"/>
      <c r="F135" s="323" t="s">
        <v>377</v>
      </c>
      <c r="G135" s="301"/>
      <c r="H135" s="301" t="s">
        <v>411</v>
      </c>
      <c r="I135" s="301" t="s">
        <v>373</v>
      </c>
      <c r="J135" s="301">
        <v>50</v>
      </c>
      <c r="K135" s="345"/>
    </row>
    <row r="136" s="1" customFormat="1" ht="15" customHeight="1">
      <c r="B136" s="343"/>
      <c r="C136" s="301" t="s">
        <v>398</v>
      </c>
      <c r="D136" s="301"/>
      <c r="E136" s="301"/>
      <c r="F136" s="323" t="s">
        <v>377</v>
      </c>
      <c r="G136" s="301"/>
      <c r="H136" s="301" t="s">
        <v>411</v>
      </c>
      <c r="I136" s="301" t="s">
        <v>373</v>
      </c>
      <c r="J136" s="301">
        <v>50</v>
      </c>
      <c r="K136" s="345"/>
    </row>
    <row r="137" s="1" customFormat="1" ht="15" customHeight="1">
      <c r="B137" s="343"/>
      <c r="C137" s="301" t="s">
        <v>399</v>
      </c>
      <c r="D137" s="301"/>
      <c r="E137" s="301"/>
      <c r="F137" s="323" t="s">
        <v>377</v>
      </c>
      <c r="G137" s="301"/>
      <c r="H137" s="301" t="s">
        <v>424</v>
      </c>
      <c r="I137" s="301" t="s">
        <v>373</v>
      </c>
      <c r="J137" s="301">
        <v>255</v>
      </c>
      <c r="K137" s="345"/>
    </row>
    <row r="138" s="1" customFormat="1" ht="15" customHeight="1">
      <c r="B138" s="343"/>
      <c r="C138" s="301" t="s">
        <v>401</v>
      </c>
      <c r="D138" s="301"/>
      <c r="E138" s="301"/>
      <c r="F138" s="323" t="s">
        <v>371</v>
      </c>
      <c r="G138" s="301"/>
      <c r="H138" s="301" t="s">
        <v>425</v>
      </c>
      <c r="I138" s="301" t="s">
        <v>403</v>
      </c>
      <c r="J138" s="301"/>
      <c r="K138" s="345"/>
    </row>
    <row r="139" s="1" customFormat="1" ht="15" customHeight="1">
      <c r="B139" s="343"/>
      <c r="C139" s="301" t="s">
        <v>404</v>
      </c>
      <c r="D139" s="301"/>
      <c r="E139" s="301"/>
      <c r="F139" s="323" t="s">
        <v>371</v>
      </c>
      <c r="G139" s="301"/>
      <c r="H139" s="301" t="s">
        <v>426</v>
      </c>
      <c r="I139" s="301" t="s">
        <v>406</v>
      </c>
      <c r="J139" s="301"/>
      <c r="K139" s="345"/>
    </row>
    <row r="140" s="1" customFormat="1" ht="15" customHeight="1">
      <c r="B140" s="343"/>
      <c r="C140" s="301" t="s">
        <v>407</v>
      </c>
      <c r="D140" s="301"/>
      <c r="E140" s="301"/>
      <c r="F140" s="323" t="s">
        <v>371</v>
      </c>
      <c r="G140" s="301"/>
      <c r="H140" s="301" t="s">
        <v>407</v>
      </c>
      <c r="I140" s="301" t="s">
        <v>406</v>
      </c>
      <c r="J140" s="301"/>
      <c r="K140" s="345"/>
    </row>
    <row r="141" s="1" customFormat="1" ht="15" customHeight="1">
      <c r="B141" s="343"/>
      <c r="C141" s="301" t="s">
        <v>40</v>
      </c>
      <c r="D141" s="301"/>
      <c r="E141" s="301"/>
      <c r="F141" s="323" t="s">
        <v>371</v>
      </c>
      <c r="G141" s="301"/>
      <c r="H141" s="301" t="s">
        <v>427</v>
      </c>
      <c r="I141" s="301" t="s">
        <v>406</v>
      </c>
      <c r="J141" s="301"/>
      <c r="K141" s="345"/>
    </row>
    <row r="142" s="1" customFormat="1" ht="15" customHeight="1">
      <c r="B142" s="343"/>
      <c r="C142" s="301" t="s">
        <v>428</v>
      </c>
      <c r="D142" s="301"/>
      <c r="E142" s="301"/>
      <c r="F142" s="323" t="s">
        <v>371</v>
      </c>
      <c r="G142" s="301"/>
      <c r="H142" s="301" t="s">
        <v>429</v>
      </c>
      <c r="I142" s="301" t="s">
        <v>406</v>
      </c>
      <c r="J142" s="301"/>
      <c r="K142" s="345"/>
    </row>
    <row r="143" s="1" customFormat="1" ht="15" customHeight="1">
      <c r="B143" s="346"/>
      <c r="C143" s="347"/>
      <c r="D143" s="347"/>
      <c r="E143" s="347"/>
      <c r="F143" s="347"/>
      <c r="G143" s="347"/>
      <c r="H143" s="347"/>
      <c r="I143" s="347"/>
      <c r="J143" s="347"/>
      <c r="K143" s="348"/>
    </row>
    <row r="144" s="1" customFormat="1" ht="18.75" customHeight="1">
      <c r="B144" s="298"/>
      <c r="C144" s="298"/>
      <c r="D144" s="298"/>
      <c r="E144" s="298"/>
      <c r="F144" s="335"/>
      <c r="G144" s="298"/>
      <c r="H144" s="298"/>
      <c r="I144" s="298"/>
      <c r="J144" s="298"/>
      <c r="K144" s="298"/>
    </row>
    <row r="145" s="1" customFormat="1" ht="18.75" customHeight="1">
      <c r="B145" s="309"/>
      <c r="C145" s="309"/>
      <c r="D145" s="309"/>
      <c r="E145" s="309"/>
      <c r="F145" s="309"/>
      <c r="G145" s="309"/>
      <c r="H145" s="309"/>
      <c r="I145" s="309"/>
      <c r="J145" s="309"/>
      <c r="K145" s="309"/>
    </row>
    <row r="146" s="1" customFormat="1" ht="7.5" customHeight="1">
      <c r="B146" s="310"/>
      <c r="C146" s="311"/>
      <c r="D146" s="311"/>
      <c r="E146" s="311"/>
      <c r="F146" s="311"/>
      <c r="G146" s="311"/>
      <c r="H146" s="311"/>
      <c r="I146" s="311"/>
      <c r="J146" s="311"/>
      <c r="K146" s="312"/>
    </row>
    <row r="147" s="1" customFormat="1" ht="45" customHeight="1">
      <c r="B147" s="313"/>
      <c r="C147" s="314" t="s">
        <v>430</v>
      </c>
      <c r="D147" s="314"/>
      <c r="E147" s="314"/>
      <c r="F147" s="314"/>
      <c r="G147" s="314"/>
      <c r="H147" s="314"/>
      <c r="I147" s="314"/>
      <c r="J147" s="314"/>
      <c r="K147" s="315"/>
    </row>
    <row r="148" s="1" customFormat="1" ht="17.25" customHeight="1">
      <c r="B148" s="313"/>
      <c r="C148" s="316" t="s">
        <v>365</v>
      </c>
      <c r="D148" s="316"/>
      <c r="E148" s="316"/>
      <c r="F148" s="316" t="s">
        <v>366</v>
      </c>
      <c r="G148" s="317"/>
      <c r="H148" s="316" t="s">
        <v>56</v>
      </c>
      <c r="I148" s="316" t="s">
        <v>59</v>
      </c>
      <c r="J148" s="316" t="s">
        <v>367</v>
      </c>
      <c r="K148" s="315"/>
    </row>
    <row r="149" s="1" customFormat="1" ht="17.25" customHeight="1">
      <c r="B149" s="313"/>
      <c r="C149" s="318" t="s">
        <v>368</v>
      </c>
      <c r="D149" s="318"/>
      <c r="E149" s="318"/>
      <c r="F149" s="319" t="s">
        <v>369</v>
      </c>
      <c r="G149" s="320"/>
      <c r="H149" s="318"/>
      <c r="I149" s="318"/>
      <c r="J149" s="318" t="s">
        <v>370</v>
      </c>
      <c r="K149" s="315"/>
    </row>
    <row r="150" s="1" customFormat="1" ht="5.25" customHeight="1">
      <c r="B150" s="324"/>
      <c r="C150" s="321"/>
      <c r="D150" s="321"/>
      <c r="E150" s="321"/>
      <c r="F150" s="321"/>
      <c r="G150" s="322"/>
      <c r="H150" s="321"/>
      <c r="I150" s="321"/>
      <c r="J150" s="321"/>
      <c r="K150" s="345"/>
    </row>
    <row r="151" s="1" customFormat="1" ht="15" customHeight="1">
      <c r="B151" s="324"/>
      <c r="C151" s="349" t="s">
        <v>374</v>
      </c>
      <c r="D151" s="301"/>
      <c r="E151" s="301"/>
      <c r="F151" s="350" t="s">
        <v>371</v>
      </c>
      <c r="G151" s="301"/>
      <c r="H151" s="349" t="s">
        <v>411</v>
      </c>
      <c r="I151" s="349" t="s">
        <v>373</v>
      </c>
      <c r="J151" s="349">
        <v>120</v>
      </c>
      <c r="K151" s="345"/>
    </row>
    <row r="152" s="1" customFormat="1" ht="15" customHeight="1">
      <c r="B152" s="324"/>
      <c r="C152" s="349" t="s">
        <v>420</v>
      </c>
      <c r="D152" s="301"/>
      <c r="E152" s="301"/>
      <c r="F152" s="350" t="s">
        <v>371</v>
      </c>
      <c r="G152" s="301"/>
      <c r="H152" s="349" t="s">
        <v>431</v>
      </c>
      <c r="I152" s="349" t="s">
        <v>373</v>
      </c>
      <c r="J152" s="349" t="s">
        <v>422</v>
      </c>
      <c r="K152" s="345"/>
    </row>
    <row r="153" s="1" customFormat="1" ht="15" customHeight="1">
      <c r="B153" s="324"/>
      <c r="C153" s="349" t="s">
        <v>319</v>
      </c>
      <c r="D153" s="301"/>
      <c r="E153" s="301"/>
      <c r="F153" s="350" t="s">
        <v>371</v>
      </c>
      <c r="G153" s="301"/>
      <c r="H153" s="349" t="s">
        <v>432</v>
      </c>
      <c r="I153" s="349" t="s">
        <v>373</v>
      </c>
      <c r="J153" s="349" t="s">
        <v>422</v>
      </c>
      <c r="K153" s="345"/>
    </row>
    <row r="154" s="1" customFormat="1" ht="15" customHeight="1">
      <c r="B154" s="324"/>
      <c r="C154" s="349" t="s">
        <v>376</v>
      </c>
      <c r="D154" s="301"/>
      <c r="E154" s="301"/>
      <c r="F154" s="350" t="s">
        <v>377</v>
      </c>
      <c r="G154" s="301"/>
      <c r="H154" s="349" t="s">
        <v>411</v>
      </c>
      <c r="I154" s="349" t="s">
        <v>373</v>
      </c>
      <c r="J154" s="349">
        <v>50</v>
      </c>
      <c r="K154" s="345"/>
    </row>
    <row r="155" s="1" customFormat="1" ht="15" customHeight="1">
      <c r="B155" s="324"/>
      <c r="C155" s="349" t="s">
        <v>379</v>
      </c>
      <c r="D155" s="301"/>
      <c r="E155" s="301"/>
      <c r="F155" s="350" t="s">
        <v>371</v>
      </c>
      <c r="G155" s="301"/>
      <c r="H155" s="349" t="s">
        <v>411</v>
      </c>
      <c r="I155" s="349" t="s">
        <v>381</v>
      </c>
      <c r="J155" s="349"/>
      <c r="K155" s="345"/>
    </row>
    <row r="156" s="1" customFormat="1" ht="15" customHeight="1">
      <c r="B156" s="324"/>
      <c r="C156" s="349" t="s">
        <v>390</v>
      </c>
      <c r="D156" s="301"/>
      <c r="E156" s="301"/>
      <c r="F156" s="350" t="s">
        <v>377</v>
      </c>
      <c r="G156" s="301"/>
      <c r="H156" s="349" t="s">
        <v>411</v>
      </c>
      <c r="I156" s="349" t="s">
        <v>373</v>
      </c>
      <c r="J156" s="349">
        <v>50</v>
      </c>
      <c r="K156" s="345"/>
    </row>
    <row r="157" s="1" customFormat="1" ht="15" customHeight="1">
      <c r="B157" s="324"/>
      <c r="C157" s="349" t="s">
        <v>398</v>
      </c>
      <c r="D157" s="301"/>
      <c r="E157" s="301"/>
      <c r="F157" s="350" t="s">
        <v>377</v>
      </c>
      <c r="G157" s="301"/>
      <c r="H157" s="349" t="s">
        <v>411</v>
      </c>
      <c r="I157" s="349" t="s">
        <v>373</v>
      </c>
      <c r="J157" s="349">
        <v>50</v>
      </c>
      <c r="K157" s="345"/>
    </row>
    <row r="158" s="1" customFormat="1" ht="15" customHeight="1">
      <c r="B158" s="324"/>
      <c r="C158" s="349" t="s">
        <v>396</v>
      </c>
      <c r="D158" s="301"/>
      <c r="E158" s="301"/>
      <c r="F158" s="350" t="s">
        <v>377</v>
      </c>
      <c r="G158" s="301"/>
      <c r="H158" s="349" t="s">
        <v>411</v>
      </c>
      <c r="I158" s="349" t="s">
        <v>373</v>
      </c>
      <c r="J158" s="349">
        <v>50</v>
      </c>
      <c r="K158" s="345"/>
    </row>
    <row r="159" s="1" customFormat="1" ht="15" customHeight="1">
      <c r="B159" s="324"/>
      <c r="C159" s="349" t="s">
        <v>93</v>
      </c>
      <c r="D159" s="301"/>
      <c r="E159" s="301"/>
      <c r="F159" s="350" t="s">
        <v>371</v>
      </c>
      <c r="G159" s="301"/>
      <c r="H159" s="349" t="s">
        <v>433</v>
      </c>
      <c r="I159" s="349" t="s">
        <v>373</v>
      </c>
      <c r="J159" s="349" t="s">
        <v>434</v>
      </c>
      <c r="K159" s="345"/>
    </row>
    <row r="160" s="1" customFormat="1" ht="15" customHeight="1">
      <c r="B160" s="324"/>
      <c r="C160" s="349" t="s">
        <v>435</v>
      </c>
      <c r="D160" s="301"/>
      <c r="E160" s="301"/>
      <c r="F160" s="350" t="s">
        <v>371</v>
      </c>
      <c r="G160" s="301"/>
      <c r="H160" s="349" t="s">
        <v>436</v>
      </c>
      <c r="I160" s="349" t="s">
        <v>406</v>
      </c>
      <c r="J160" s="349"/>
      <c r="K160" s="345"/>
    </row>
    <row r="161" s="1" customFormat="1" ht="15" customHeight="1">
      <c r="B161" s="351"/>
      <c r="C161" s="333"/>
      <c r="D161" s="333"/>
      <c r="E161" s="333"/>
      <c r="F161" s="333"/>
      <c r="G161" s="333"/>
      <c r="H161" s="333"/>
      <c r="I161" s="333"/>
      <c r="J161" s="333"/>
      <c r="K161" s="352"/>
    </row>
    <row r="162" s="1" customFormat="1" ht="18.75" customHeight="1">
      <c r="B162" s="298"/>
      <c r="C162" s="301"/>
      <c r="D162" s="301"/>
      <c r="E162" s="301"/>
      <c r="F162" s="323"/>
      <c r="G162" s="301"/>
      <c r="H162" s="301"/>
      <c r="I162" s="301"/>
      <c r="J162" s="301"/>
      <c r="K162" s="298"/>
    </row>
    <row r="163" s="1" customFormat="1" ht="18.75" customHeight="1">
      <c r="B163" s="309"/>
      <c r="C163" s="309"/>
      <c r="D163" s="309"/>
      <c r="E163" s="309"/>
      <c r="F163" s="309"/>
      <c r="G163" s="309"/>
      <c r="H163" s="309"/>
      <c r="I163" s="309"/>
      <c r="J163" s="309"/>
      <c r="K163" s="309"/>
    </row>
    <row r="164" s="1" customFormat="1" ht="7.5" customHeight="1">
      <c r="B164" s="288"/>
      <c r="C164" s="289"/>
      <c r="D164" s="289"/>
      <c r="E164" s="289"/>
      <c r="F164" s="289"/>
      <c r="G164" s="289"/>
      <c r="H164" s="289"/>
      <c r="I164" s="289"/>
      <c r="J164" s="289"/>
      <c r="K164" s="290"/>
    </row>
    <row r="165" s="1" customFormat="1" ht="45" customHeight="1">
      <c r="B165" s="291"/>
      <c r="C165" s="292" t="s">
        <v>437</v>
      </c>
      <c r="D165" s="292"/>
      <c r="E165" s="292"/>
      <c r="F165" s="292"/>
      <c r="G165" s="292"/>
      <c r="H165" s="292"/>
      <c r="I165" s="292"/>
      <c r="J165" s="292"/>
      <c r="K165" s="293"/>
    </row>
    <row r="166" s="1" customFormat="1" ht="17.25" customHeight="1">
      <c r="B166" s="291"/>
      <c r="C166" s="316" t="s">
        <v>365</v>
      </c>
      <c r="D166" s="316"/>
      <c r="E166" s="316"/>
      <c r="F166" s="316" t="s">
        <v>366</v>
      </c>
      <c r="G166" s="353"/>
      <c r="H166" s="354" t="s">
        <v>56</v>
      </c>
      <c r="I166" s="354" t="s">
        <v>59</v>
      </c>
      <c r="J166" s="316" t="s">
        <v>367</v>
      </c>
      <c r="K166" s="293"/>
    </row>
    <row r="167" s="1" customFormat="1" ht="17.25" customHeight="1">
      <c r="B167" s="294"/>
      <c r="C167" s="318" t="s">
        <v>368</v>
      </c>
      <c r="D167" s="318"/>
      <c r="E167" s="318"/>
      <c r="F167" s="319" t="s">
        <v>369</v>
      </c>
      <c r="G167" s="355"/>
      <c r="H167" s="356"/>
      <c r="I167" s="356"/>
      <c r="J167" s="318" t="s">
        <v>370</v>
      </c>
      <c r="K167" s="296"/>
    </row>
    <row r="168" s="1" customFormat="1" ht="5.25" customHeight="1">
      <c r="B168" s="324"/>
      <c r="C168" s="321"/>
      <c r="D168" s="321"/>
      <c r="E168" s="321"/>
      <c r="F168" s="321"/>
      <c r="G168" s="322"/>
      <c r="H168" s="321"/>
      <c r="I168" s="321"/>
      <c r="J168" s="321"/>
      <c r="K168" s="345"/>
    </row>
    <row r="169" s="1" customFormat="1" ht="15" customHeight="1">
      <c r="B169" s="324"/>
      <c r="C169" s="301" t="s">
        <v>374</v>
      </c>
      <c r="D169" s="301"/>
      <c r="E169" s="301"/>
      <c r="F169" s="323" t="s">
        <v>371</v>
      </c>
      <c r="G169" s="301"/>
      <c r="H169" s="301" t="s">
        <v>411</v>
      </c>
      <c r="I169" s="301" t="s">
        <v>373</v>
      </c>
      <c r="J169" s="301">
        <v>120</v>
      </c>
      <c r="K169" s="345"/>
    </row>
    <row r="170" s="1" customFormat="1" ht="15" customHeight="1">
      <c r="B170" s="324"/>
      <c r="C170" s="301" t="s">
        <v>420</v>
      </c>
      <c r="D170" s="301"/>
      <c r="E170" s="301"/>
      <c r="F170" s="323" t="s">
        <v>371</v>
      </c>
      <c r="G170" s="301"/>
      <c r="H170" s="301" t="s">
        <v>421</v>
      </c>
      <c r="I170" s="301" t="s">
        <v>373</v>
      </c>
      <c r="J170" s="301" t="s">
        <v>422</v>
      </c>
      <c r="K170" s="345"/>
    </row>
    <row r="171" s="1" customFormat="1" ht="15" customHeight="1">
      <c r="B171" s="324"/>
      <c r="C171" s="301" t="s">
        <v>319</v>
      </c>
      <c r="D171" s="301"/>
      <c r="E171" s="301"/>
      <c r="F171" s="323" t="s">
        <v>371</v>
      </c>
      <c r="G171" s="301"/>
      <c r="H171" s="301" t="s">
        <v>438</v>
      </c>
      <c r="I171" s="301" t="s">
        <v>373</v>
      </c>
      <c r="J171" s="301" t="s">
        <v>422</v>
      </c>
      <c r="K171" s="345"/>
    </row>
    <row r="172" s="1" customFormat="1" ht="15" customHeight="1">
      <c r="B172" s="324"/>
      <c r="C172" s="301" t="s">
        <v>376</v>
      </c>
      <c r="D172" s="301"/>
      <c r="E172" s="301"/>
      <c r="F172" s="323" t="s">
        <v>377</v>
      </c>
      <c r="G172" s="301"/>
      <c r="H172" s="301" t="s">
        <v>438</v>
      </c>
      <c r="I172" s="301" t="s">
        <v>373</v>
      </c>
      <c r="J172" s="301">
        <v>50</v>
      </c>
      <c r="K172" s="345"/>
    </row>
    <row r="173" s="1" customFormat="1" ht="15" customHeight="1">
      <c r="B173" s="324"/>
      <c r="C173" s="301" t="s">
        <v>379</v>
      </c>
      <c r="D173" s="301"/>
      <c r="E173" s="301"/>
      <c r="F173" s="323" t="s">
        <v>371</v>
      </c>
      <c r="G173" s="301"/>
      <c r="H173" s="301" t="s">
        <v>438</v>
      </c>
      <c r="I173" s="301" t="s">
        <v>381</v>
      </c>
      <c r="J173" s="301"/>
      <c r="K173" s="345"/>
    </row>
    <row r="174" s="1" customFormat="1" ht="15" customHeight="1">
      <c r="B174" s="324"/>
      <c r="C174" s="301" t="s">
        <v>390</v>
      </c>
      <c r="D174" s="301"/>
      <c r="E174" s="301"/>
      <c r="F174" s="323" t="s">
        <v>377</v>
      </c>
      <c r="G174" s="301"/>
      <c r="H174" s="301" t="s">
        <v>438</v>
      </c>
      <c r="I174" s="301" t="s">
        <v>373</v>
      </c>
      <c r="J174" s="301">
        <v>50</v>
      </c>
      <c r="K174" s="345"/>
    </row>
    <row r="175" s="1" customFormat="1" ht="15" customHeight="1">
      <c r="B175" s="324"/>
      <c r="C175" s="301" t="s">
        <v>398</v>
      </c>
      <c r="D175" s="301"/>
      <c r="E175" s="301"/>
      <c r="F175" s="323" t="s">
        <v>377</v>
      </c>
      <c r="G175" s="301"/>
      <c r="H175" s="301" t="s">
        <v>438</v>
      </c>
      <c r="I175" s="301" t="s">
        <v>373</v>
      </c>
      <c r="J175" s="301">
        <v>50</v>
      </c>
      <c r="K175" s="345"/>
    </row>
    <row r="176" s="1" customFormat="1" ht="15" customHeight="1">
      <c r="B176" s="324"/>
      <c r="C176" s="301" t="s">
        <v>396</v>
      </c>
      <c r="D176" s="301"/>
      <c r="E176" s="301"/>
      <c r="F176" s="323" t="s">
        <v>377</v>
      </c>
      <c r="G176" s="301"/>
      <c r="H176" s="301" t="s">
        <v>438</v>
      </c>
      <c r="I176" s="301" t="s">
        <v>373</v>
      </c>
      <c r="J176" s="301">
        <v>50</v>
      </c>
      <c r="K176" s="345"/>
    </row>
    <row r="177" s="1" customFormat="1" ht="15" customHeight="1">
      <c r="B177" s="324"/>
      <c r="C177" s="301" t="s">
        <v>108</v>
      </c>
      <c r="D177" s="301"/>
      <c r="E177" s="301"/>
      <c r="F177" s="323" t="s">
        <v>371</v>
      </c>
      <c r="G177" s="301"/>
      <c r="H177" s="301" t="s">
        <v>439</v>
      </c>
      <c r="I177" s="301" t="s">
        <v>440</v>
      </c>
      <c r="J177" s="301"/>
      <c r="K177" s="345"/>
    </row>
    <row r="178" s="1" customFormat="1" ht="15" customHeight="1">
      <c r="B178" s="324"/>
      <c r="C178" s="301" t="s">
        <v>59</v>
      </c>
      <c r="D178" s="301"/>
      <c r="E178" s="301"/>
      <c r="F178" s="323" t="s">
        <v>371</v>
      </c>
      <c r="G178" s="301"/>
      <c r="H178" s="301" t="s">
        <v>441</v>
      </c>
      <c r="I178" s="301" t="s">
        <v>442</v>
      </c>
      <c r="J178" s="301">
        <v>1</v>
      </c>
      <c r="K178" s="345"/>
    </row>
    <row r="179" s="1" customFormat="1" ht="15" customHeight="1">
      <c r="B179" s="324"/>
      <c r="C179" s="301" t="s">
        <v>55</v>
      </c>
      <c r="D179" s="301"/>
      <c r="E179" s="301"/>
      <c r="F179" s="323" t="s">
        <v>371</v>
      </c>
      <c r="G179" s="301"/>
      <c r="H179" s="301" t="s">
        <v>443</v>
      </c>
      <c r="I179" s="301" t="s">
        <v>373</v>
      </c>
      <c r="J179" s="301">
        <v>20</v>
      </c>
      <c r="K179" s="345"/>
    </row>
    <row r="180" s="1" customFormat="1" ht="15" customHeight="1">
      <c r="B180" s="324"/>
      <c r="C180" s="301" t="s">
        <v>56</v>
      </c>
      <c r="D180" s="301"/>
      <c r="E180" s="301"/>
      <c r="F180" s="323" t="s">
        <v>371</v>
      </c>
      <c r="G180" s="301"/>
      <c r="H180" s="301" t="s">
        <v>444</v>
      </c>
      <c r="I180" s="301" t="s">
        <v>373</v>
      </c>
      <c r="J180" s="301">
        <v>255</v>
      </c>
      <c r="K180" s="345"/>
    </row>
    <row r="181" s="1" customFormat="1" ht="15" customHeight="1">
      <c r="B181" s="324"/>
      <c r="C181" s="301" t="s">
        <v>109</v>
      </c>
      <c r="D181" s="301"/>
      <c r="E181" s="301"/>
      <c r="F181" s="323" t="s">
        <v>371</v>
      </c>
      <c r="G181" s="301"/>
      <c r="H181" s="301" t="s">
        <v>335</v>
      </c>
      <c r="I181" s="301" t="s">
        <v>373</v>
      </c>
      <c r="J181" s="301">
        <v>10</v>
      </c>
      <c r="K181" s="345"/>
    </row>
    <row r="182" s="1" customFormat="1" ht="15" customHeight="1">
      <c r="B182" s="324"/>
      <c r="C182" s="301" t="s">
        <v>110</v>
      </c>
      <c r="D182" s="301"/>
      <c r="E182" s="301"/>
      <c r="F182" s="323" t="s">
        <v>371</v>
      </c>
      <c r="G182" s="301"/>
      <c r="H182" s="301" t="s">
        <v>445</v>
      </c>
      <c r="I182" s="301" t="s">
        <v>406</v>
      </c>
      <c r="J182" s="301"/>
      <c r="K182" s="345"/>
    </row>
    <row r="183" s="1" customFormat="1" ht="15" customHeight="1">
      <c r="B183" s="324"/>
      <c r="C183" s="301" t="s">
        <v>446</v>
      </c>
      <c r="D183" s="301"/>
      <c r="E183" s="301"/>
      <c r="F183" s="323" t="s">
        <v>371</v>
      </c>
      <c r="G183" s="301"/>
      <c r="H183" s="301" t="s">
        <v>447</v>
      </c>
      <c r="I183" s="301" t="s">
        <v>406</v>
      </c>
      <c r="J183" s="301"/>
      <c r="K183" s="345"/>
    </row>
    <row r="184" s="1" customFormat="1" ht="15" customHeight="1">
      <c r="B184" s="324"/>
      <c r="C184" s="301" t="s">
        <v>435</v>
      </c>
      <c r="D184" s="301"/>
      <c r="E184" s="301"/>
      <c r="F184" s="323" t="s">
        <v>371</v>
      </c>
      <c r="G184" s="301"/>
      <c r="H184" s="301" t="s">
        <v>448</v>
      </c>
      <c r="I184" s="301" t="s">
        <v>406</v>
      </c>
      <c r="J184" s="301"/>
      <c r="K184" s="345"/>
    </row>
    <row r="185" s="1" customFormat="1" ht="15" customHeight="1">
      <c r="B185" s="324"/>
      <c r="C185" s="301" t="s">
        <v>113</v>
      </c>
      <c r="D185" s="301"/>
      <c r="E185" s="301"/>
      <c r="F185" s="323" t="s">
        <v>377</v>
      </c>
      <c r="G185" s="301"/>
      <c r="H185" s="301" t="s">
        <v>449</v>
      </c>
      <c r="I185" s="301" t="s">
        <v>373</v>
      </c>
      <c r="J185" s="301">
        <v>50</v>
      </c>
      <c r="K185" s="345"/>
    </row>
    <row r="186" s="1" customFormat="1" ht="15" customHeight="1">
      <c r="B186" s="324"/>
      <c r="C186" s="301" t="s">
        <v>450</v>
      </c>
      <c r="D186" s="301"/>
      <c r="E186" s="301"/>
      <c r="F186" s="323" t="s">
        <v>377</v>
      </c>
      <c r="G186" s="301"/>
      <c r="H186" s="301" t="s">
        <v>451</v>
      </c>
      <c r="I186" s="301" t="s">
        <v>452</v>
      </c>
      <c r="J186" s="301"/>
      <c r="K186" s="345"/>
    </row>
    <row r="187" s="1" customFormat="1" ht="15" customHeight="1">
      <c r="B187" s="324"/>
      <c r="C187" s="301" t="s">
        <v>453</v>
      </c>
      <c r="D187" s="301"/>
      <c r="E187" s="301"/>
      <c r="F187" s="323" t="s">
        <v>377</v>
      </c>
      <c r="G187" s="301"/>
      <c r="H187" s="301" t="s">
        <v>454</v>
      </c>
      <c r="I187" s="301" t="s">
        <v>452</v>
      </c>
      <c r="J187" s="301"/>
      <c r="K187" s="345"/>
    </row>
    <row r="188" s="1" customFormat="1" ht="15" customHeight="1">
      <c r="B188" s="324"/>
      <c r="C188" s="301" t="s">
        <v>455</v>
      </c>
      <c r="D188" s="301"/>
      <c r="E188" s="301"/>
      <c r="F188" s="323" t="s">
        <v>377</v>
      </c>
      <c r="G188" s="301"/>
      <c r="H188" s="301" t="s">
        <v>456</v>
      </c>
      <c r="I188" s="301" t="s">
        <v>452</v>
      </c>
      <c r="J188" s="301"/>
      <c r="K188" s="345"/>
    </row>
    <row r="189" s="1" customFormat="1" ht="15" customHeight="1">
      <c r="B189" s="324"/>
      <c r="C189" s="357" t="s">
        <v>457</v>
      </c>
      <c r="D189" s="301"/>
      <c r="E189" s="301"/>
      <c r="F189" s="323" t="s">
        <v>377</v>
      </c>
      <c r="G189" s="301"/>
      <c r="H189" s="301" t="s">
        <v>458</v>
      </c>
      <c r="I189" s="301" t="s">
        <v>459</v>
      </c>
      <c r="J189" s="358" t="s">
        <v>460</v>
      </c>
      <c r="K189" s="345"/>
    </row>
    <row r="190" s="1" customFormat="1" ht="15" customHeight="1">
      <c r="B190" s="324"/>
      <c r="C190" s="308" t="s">
        <v>44</v>
      </c>
      <c r="D190" s="301"/>
      <c r="E190" s="301"/>
      <c r="F190" s="323" t="s">
        <v>371</v>
      </c>
      <c r="G190" s="301"/>
      <c r="H190" s="298" t="s">
        <v>461</v>
      </c>
      <c r="I190" s="301" t="s">
        <v>462</v>
      </c>
      <c r="J190" s="301"/>
      <c r="K190" s="345"/>
    </row>
    <row r="191" s="1" customFormat="1" ht="15" customHeight="1">
      <c r="B191" s="324"/>
      <c r="C191" s="308" t="s">
        <v>463</v>
      </c>
      <c r="D191" s="301"/>
      <c r="E191" s="301"/>
      <c r="F191" s="323" t="s">
        <v>371</v>
      </c>
      <c r="G191" s="301"/>
      <c r="H191" s="301" t="s">
        <v>464</v>
      </c>
      <c r="I191" s="301" t="s">
        <v>406</v>
      </c>
      <c r="J191" s="301"/>
      <c r="K191" s="345"/>
    </row>
    <row r="192" s="1" customFormat="1" ht="15" customHeight="1">
      <c r="B192" s="324"/>
      <c r="C192" s="308" t="s">
        <v>465</v>
      </c>
      <c r="D192" s="301"/>
      <c r="E192" s="301"/>
      <c r="F192" s="323" t="s">
        <v>371</v>
      </c>
      <c r="G192" s="301"/>
      <c r="H192" s="301" t="s">
        <v>466</v>
      </c>
      <c r="I192" s="301" t="s">
        <v>406</v>
      </c>
      <c r="J192" s="301"/>
      <c r="K192" s="345"/>
    </row>
    <row r="193" s="1" customFormat="1" ht="15" customHeight="1">
      <c r="B193" s="324"/>
      <c r="C193" s="308" t="s">
        <v>467</v>
      </c>
      <c r="D193" s="301"/>
      <c r="E193" s="301"/>
      <c r="F193" s="323" t="s">
        <v>377</v>
      </c>
      <c r="G193" s="301"/>
      <c r="H193" s="301" t="s">
        <v>468</v>
      </c>
      <c r="I193" s="301" t="s">
        <v>406</v>
      </c>
      <c r="J193" s="301"/>
      <c r="K193" s="345"/>
    </row>
    <row r="194" s="1" customFormat="1" ht="15" customHeight="1">
      <c r="B194" s="351"/>
      <c r="C194" s="359"/>
      <c r="D194" s="333"/>
      <c r="E194" s="333"/>
      <c r="F194" s="333"/>
      <c r="G194" s="333"/>
      <c r="H194" s="333"/>
      <c r="I194" s="333"/>
      <c r="J194" s="333"/>
      <c r="K194" s="352"/>
    </row>
    <row r="195" s="1" customFormat="1" ht="18.75" customHeight="1">
      <c r="B195" s="298"/>
      <c r="C195" s="301"/>
      <c r="D195" s="301"/>
      <c r="E195" s="301"/>
      <c r="F195" s="323"/>
      <c r="G195" s="301"/>
      <c r="H195" s="301"/>
      <c r="I195" s="301"/>
      <c r="J195" s="301"/>
      <c r="K195" s="298"/>
    </row>
    <row r="196" s="1" customFormat="1" ht="18.75" customHeight="1">
      <c r="B196" s="298"/>
      <c r="C196" s="301"/>
      <c r="D196" s="301"/>
      <c r="E196" s="301"/>
      <c r="F196" s="323"/>
      <c r="G196" s="301"/>
      <c r="H196" s="301"/>
      <c r="I196" s="301"/>
      <c r="J196" s="301"/>
      <c r="K196" s="298"/>
    </row>
    <row r="197" s="1" customFormat="1" ht="18.75" customHeight="1">
      <c r="B197" s="309"/>
      <c r="C197" s="309"/>
      <c r="D197" s="309"/>
      <c r="E197" s="309"/>
      <c r="F197" s="309"/>
      <c r="G197" s="309"/>
      <c r="H197" s="309"/>
      <c r="I197" s="309"/>
      <c r="J197" s="309"/>
      <c r="K197" s="309"/>
    </row>
    <row r="198" s="1" customFormat="1" ht="13.5">
      <c r="B198" s="288"/>
      <c r="C198" s="289"/>
      <c r="D198" s="289"/>
      <c r="E198" s="289"/>
      <c r="F198" s="289"/>
      <c r="G198" s="289"/>
      <c r="H198" s="289"/>
      <c r="I198" s="289"/>
      <c r="J198" s="289"/>
      <c r="K198" s="290"/>
    </row>
    <row r="199" s="1" customFormat="1" ht="21">
      <c r="B199" s="291"/>
      <c r="C199" s="292" t="s">
        <v>469</v>
      </c>
      <c r="D199" s="292"/>
      <c r="E199" s="292"/>
      <c r="F199" s="292"/>
      <c r="G199" s="292"/>
      <c r="H199" s="292"/>
      <c r="I199" s="292"/>
      <c r="J199" s="292"/>
      <c r="K199" s="293"/>
    </row>
    <row r="200" s="1" customFormat="1" ht="25.5" customHeight="1">
      <c r="B200" s="291"/>
      <c r="C200" s="360" t="s">
        <v>470</v>
      </c>
      <c r="D200" s="360"/>
      <c r="E200" s="360"/>
      <c r="F200" s="360" t="s">
        <v>471</v>
      </c>
      <c r="G200" s="361"/>
      <c r="H200" s="360" t="s">
        <v>472</v>
      </c>
      <c r="I200" s="360"/>
      <c r="J200" s="360"/>
      <c r="K200" s="293"/>
    </row>
    <row r="201" s="1" customFormat="1" ht="5.25" customHeight="1">
      <c r="B201" s="324"/>
      <c r="C201" s="321"/>
      <c r="D201" s="321"/>
      <c r="E201" s="321"/>
      <c r="F201" s="321"/>
      <c r="G201" s="301"/>
      <c r="H201" s="321"/>
      <c r="I201" s="321"/>
      <c r="J201" s="321"/>
      <c r="K201" s="345"/>
    </row>
    <row r="202" s="1" customFormat="1" ht="15" customHeight="1">
      <c r="B202" s="324"/>
      <c r="C202" s="301" t="s">
        <v>462</v>
      </c>
      <c r="D202" s="301"/>
      <c r="E202" s="301"/>
      <c r="F202" s="323" t="s">
        <v>45</v>
      </c>
      <c r="G202" s="301"/>
      <c r="H202" s="301" t="s">
        <v>473</v>
      </c>
      <c r="I202" s="301"/>
      <c r="J202" s="301"/>
      <c r="K202" s="345"/>
    </row>
    <row r="203" s="1" customFormat="1" ht="15" customHeight="1">
      <c r="B203" s="324"/>
      <c r="C203" s="330"/>
      <c r="D203" s="301"/>
      <c r="E203" s="301"/>
      <c r="F203" s="323" t="s">
        <v>46</v>
      </c>
      <c r="G203" s="301"/>
      <c r="H203" s="301" t="s">
        <v>474</v>
      </c>
      <c r="I203" s="301"/>
      <c r="J203" s="301"/>
      <c r="K203" s="345"/>
    </row>
    <row r="204" s="1" customFormat="1" ht="15" customHeight="1">
      <c r="B204" s="324"/>
      <c r="C204" s="330"/>
      <c r="D204" s="301"/>
      <c r="E204" s="301"/>
      <c r="F204" s="323" t="s">
        <v>49</v>
      </c>
      <c r="G204" s="301"/>
      <c r="H204" s="301" t="s">
        <v>475</v>
      </c>
      <c r="I204" s="301"/>
      <c r="J204" s="301"/>
      <c r="K204" s="345"/>
    </row>
    <row r="205" s="1" customFormat="1" ht="15" customHeight="1">
      <c r="B205" s="324"/>
      <c r="C205" s="301"/>
      <c r="D205" s="301"/>
      <c r="E205" s="301"/>
      <c r="F205" s="323" t="s">
        <v>47</v>
      </c>
      <c r="G205" s="301"/>
      <c r="H205" s="301" t="s">
        <v>476</v>
      </c>
      <c r="I205" s="301"/>
      <c r="J205" s="301"/>
      <c r="K205" s="345"/>
    </row>
    <row r="206" s="1" customFormat="1" ht="15" customHeight="1">
      <c r="B206" s="324"/>
      <c r="C206" s="301"/>
      <c r="D206" s="301"/>
      <c r="E206" s="301"/>
      <c r="F206" s="323" t="s">
        <v>48</v>
      </c>
      <c r="G206" s="301"/>
      <c r="H206" s="301" t="s">
        <v>477</v>
      </c>
      <c r="I206" s="301"/>
      <c r="J206" s="301"/>
      <c r="K206" s="345"/>
    </row>
    <row r="207" s="1" customFormat="1" ht="15" customHeight="1">
      <c r="B207" s="324"/>
      <c r="C207" s="301"/>
      <c r="D207" s="301"/>
      <c r="E207" s="301"/>
      <c r="F207" s="323"/>
      <c r="G207" s="301"/>
      <c r="H207" s="301"/>
      <c r="I207" s="301"/>
      <c r="J207" s="301"/>
      <c r="K207" s="345"/>
    </row>
    <row r="208" s="1" customFormat="1" ht="15" customHeight="1">
      <c r="B208" s="324"/>
      <c r="C208" s="301" t="s">
        <v>418</v>
      </c>
      <c r="D208" s="301"/>
      <c r="E208" s="301"/>
      <c r="F208" s="323" t="s">
        <v>83</v>
      </c>
      <c r="G208" s="301"/>
      <c r="H208" s="301" t="s">
        <v>478</v>
      </c>
      <c r="I208" s="301"/>
      <c r="J208" s="301"/>
      <c r="K208" s="345"/>
    </row>
    <row r="209" s="1" customFormat="1" ht="15" customHeight="1">
      <c r="B209" s="324"/>
      <c r="C209" s="330"/>
      <c r="D209" s="301"/>
      <c r="E209" s="301"/>
      <c r="F209" s="323" t="s">
        <v>313</v>
      </c>
      <c r="G209" s="301"/>
      <c r="H209" s="301" t="s">
        <v>314</v>
      </c>
      <c r="I209" s="301"/>
      <c r="J209" s="301"/>
      <c r="K209" s="345"/>
    </row>
    <row r="210" s="1" customFormat="1" ht="15" customHeight="1">
      <c r="B210" s="324"/>
      <c r="C210" s="301"/>
      <c r="D210" s="301"/>
      <c r="E210" s="301"/>
      <c r="F210" s="323" t="s">
        <v>311</v>
      </c>
      <c r="G210" s="301"/>
      <c r="H210" s="301" t="s">
        <v>479</v>
      </c>
      <c r="I210" s="301"/>
      <c r="J210" s="301"/>
      <c r="K210" s="345"/>
    </row>
    <row r="211" s="1" customFormat="1" ht="15" customHeight="1">
      <c r="B211" s="362"/>
      <c r="C211" s="330"/>
      <c r="D211" s="330"/>
      <c r="E211" s="330"/>
      <c r="F211" s="323" t="s">
        <v>315</v>
      </c>
      <c r="G211" s="308"/>
      <c r="H211" s="349" t="s">
        <v>316</v>
      </c>
      <c r="I211" s="349"/>
      <c r="J211" s="349"/>
      <c r="K211" s="363"/>
    </row>
    <row r="212" s="1" customFormat="1" ht="15" customHeight="1">
      <c r="B212" s="362"/>
      <c r="C212" s="330"/>
      <c r="D212" s="330"/>
      <c r="E212" s="330"/>
      <c r="F212" s="323" t="s">
        <v>317</v>
      </c>
      <c r="G212" s="308"/>
      <c r="H212" s="349" t="s">
        <v>480</v>
      </c>
      <c r="I212" s="349"/>
      <c r="J212" s="349"/>
      <c r="K212" s="363"/>
    </row>
    <row r="213" s="1" customFormat="1" ht="15" customHeight="1">
      <c r="B213" s="362"/>
      <c r="C213" s="330"/>
      <c r="D213" s="330"/>
      <c r="E213" s="330"/>
      <c r="F213" s="364"/>
      <c r="G213" s="308"/>
      <c r="H213" s="365"/>
      <c r="I213" s="365"/>
      <c r="J213" s="365"/>
      <c r="K213" s="363"/>
    </row>
    <row r="214" s="1" customFormat="1" ht="15" customHeight="1">
      <c r="B214" s="362"/>
      <c r="C214" s="301" t="s">
        <v>442</v>
      </c>
      <c r="D214" s="330"/>
      <c r="E214" s="330"/>
      <c r="F214" s="323">
        <v>1</v>
      </c>
      <c r="G214" s="308"/>
      <c r="H214" s="349" t="s">
        <v>481</v>
      </c>
      <c r="I214" s="349"/>
      <c r="J214" s="349"/>
      <c r="K214" s="363"/>
    </row>
    <row r="215" s="1" customFormat="1" ht="15" customHeight="1">
      <c r="B215" s="362"/>
      <c r="C215" s="330"/>
      <c r="D215" s="330"/>
      <c r="E215" s="330"/>
      <c r="F215" s="323">
        <v>2</v>
      </c>
      <c r="G215" s="308"/>
      <c r="H215" s="349" t="s">
        <v>482</v>
      </c>
      <c r="I215" s="349"/>
      <c r="J215" s="349"/>
      <c r="K215" s="363"/>
    </row>
    <row r="216" s="1" customFormat="1" ht="15" customHeight="1">
      <c r="B216" s="362"/>
      <c r="C216" s="330"/>
      <c r="D216" s="330"/>
      <c r="E216" s="330"/>
      <c r="F216" s="323">
        <v>3</v>
      </c>
      <c r="G216" s="308"/>
      <c r="H216" s="349" t="s">
        <v>483</v>
      </c>
      <c r="I216" s="349"/>
      <c r="J216" s="349"/>
      <c r="K216" s="363"/>
    </row>
    <row r="217" s="1" customFormat="1" ht="15" customHeight="1">
      <c r="B217" s="362"/>
      <c r="C217" s="330"/>
      <c r="D217" s="330"/>
      <c r="E217" s="330"/>
      <c r="F217" s="323">
        <v>4</v>
      </c>
      <c r="G217" s="308"/>
      <c r="H217" s="349" t="s">
        <v>484</v>
      </c>
      <c r="I217" s="349"/>
      <c r="J217" s="349"/>
      <c r="K217" s="363"/>
    </row>
    <row r="218" s="1" customFormat="1" ht="12.75" customHeight="1">
      <c r="B218" s="366"/>
      <c r="C218" s="367"/>
      <c r="D218" s="367"/>
      <c r="E218" s="367"/>
      <c r="F218" s="367"/>
      <c r="G218" s="367"/>
      <c r="H218" s="367"/>
      <c r="I218" s="367"/>
      <c r="J218" s="367"/>
      <c r="K218" s="368"/>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ROMANANOVY\PC</dc:creator>
  <cp:lastModifiedBy>ROMANANOVY\PC</cp:lastModifiedBy>
  <dcterms:created xsi:type="dcterms:W3CDTF">2020-03-23T08:08:55Z</dcterms:created>
  <dcterms:modified xsi:type="dcterms:W3CDTF">2020-03-23T08:08:58Z</dcterms:modified>
</cp:coreProperties>
</file>