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765" yWindow="255" windowWidth="19950" windowHeight="12720" tabRatio="820" activeTab="0"/>
  </bookViews>
  <sheets>
    <sheet name="List1" sheetId="13" r:id="rId1"/>
  </sheets>
  <definedNames>
    <definedName name="_xlnm.Print_Area" localSheetId="0">'List1'!$B$1:$H$72</definedName>
  </definedNames>
  <calcPr calcId="162913"/>
</workbook>
</file>

<file path=xl/sharedStrings.xml><?xml version="1.0" encoding="utf-8"?>
<sst xmlns="http://schemas.openxmlformats.org/spreadsheetml/2006/main" count="123" uniqueCount="62">
  <si>
    <t>m2</t>
  </si>
  <si>
    <t>poř.č.</t>
  </si>
  <si>
    <t>MJ</t>
  </si>
  <si>
    <t>množství</t>
  </si>
  <si>
    <t>jedn. Cena</t>
  </si>
  <si>
    <t>celkem bez DPH</t>
  </si>
  <si>
    <t>Specifikace</t>
  </si>
  <si>
    <t>kg</t>
  </si>
  <si>
    <t>l</t>
  </si>
  <si>
    <t>Vypracovala: Ing. Kateřina Černohorská</t>
  </si>
  <si>
    <t>m3</t>
  </si>
  <si>
    <t>Herbicid (10l/ha)</t>
  </si>
  <si>
    <t>DPH 21%</t>
  </si>
  <si>
    <t>Následná péče po dobu 1. roku</t>
  </si>
  <si>
    <t>Celkem za následnou péči po dobu 1. roku bez DPH</t>
  </si>
  <si>
    <t>DPS</t>
  </si>
  <si>
    <t xml:space="preserve">Rekapitulace </t>
  </si>
  <si>
    <t>Přímý výsev letniček</t>
  </si>
  <si>
    <t>Celkem za dílo bez DPH</t>
  </si>
  <si>
    <t>Celkem za dílo s DPH</t>
  </si>
  <si>
    <t>t</t>
  </si>
  <si>
    <t>Osivo (30g/m2)</t>
  </si>
  <si>
    <t>Hnojivo (30g/m2)</t>
  </si>
  <si>
    <t>Zahradnický substrát včetně dovozu, vrstva 40mm</t>
  </si>
  <si>
    <t>LOK4 - HŘBITOV FOLWARK - Osivo (2g/m2) (letničková směs DOUCE FRANCE - celkem 400g)</t>
  </si>
  <si>
    <t>LOK9 - AUTOBUSOVÉ STANOVIŠTĚ - Osivo (6g/m2) (letničková směs CHRONO - celkem 1000g)</t>
  </si>
  <si>
    <t>Cenová hladina dle katalogu URS 2020</t>
  </si>
  <si>
    <t>Datum: únor 2020</t>
  </si>
  <si>
    <t>PŘÍMÉ VÝSEVY TŘINEC 2020</t>
  </si>
  <si>
    <t>Chemické odplevelení půdy před založením postřikem, v rovině (Z1+Z2+Z3+Z4+Z5a+Z5b+Z5c+Z6+Z7+Z8a+Z8b+Z9+Z10+Z11)</t>
  </si>
  <si>
    <t>Sejmutí drnu tl do 100 mm s přemístěním do 50 m nebo naložením na dopravní prostředek (na hloubku 40mm) (D3+D10+D11)</t>
  </si>
  <si>
    <t>Vodorovné přemístění drnu bez naložení se složením do 5000 m</t>
  </si>
  <si>
    <t>Obdělání půdy kultivátorováním v rovině a svahu do 1:5 - 2x</t>
  </si>
  <si>
    <t>Obdělání půdy hrabáním v rovině a svahu do 1:5 - 2x</t>
  </si>
  <si>
    <t>Obdělání půdy válením v rovině a svahu do 1:5 - 2x</t>
  </si>
  <si>
    <t>Založení lučního trávníku výsevem plochy do 1000 m2 v rovině a ve svahu do 1:5</t>
  </si>
  <si>
    <t>Založení parkového trávníku výsevem plochy do 1000 m2 v rovině a ve svahu do 1:5</t>
  </si>
  <si>
    <t>Chemické odplevelení půdy před založením postřikem, v rovině (T3)</t>
  </si>
  <si>
    <t>Hnojení půdy umělým hnojivem na široko v rovině a svahu do 1:5 (30g/m2)</t>
  </si>
  <si>
    <t>Dovoz vody pro zálivku rostlin za vzdálenost do 1000 m</t>
  </si>
  <si>
    <t>Příplatek k dovozu vody pro zálivku rostlin do 1000 m ZKD 1000 m - 4x</t>
  </si>
  <si>
    <t>Pokosení trávníku lučního plochy do 1000 m2 s odvozem do 20 km v rovině a svahu do 1:5 (podzimní odstranění letniček)</t>
  </si>
  <si>
    <t xml:space="preserve">R </t>
  </si>
  <si>
    <t>Nástřik výsevu Hydroosevem. Cena vč. Přidání zlepšujících látek: papírovoslámového mulčovacího materiálu, gelu pro uchování vlhkosti, půdního fixátoru pro hydroosev a tekutého biostimulátoru pro rychlejší klíčení a růst (LOK1-3, LOK 5-11)</t>
  </si>
  <si>
    <t>LOK1 - NÁM.TGM - Osivo (7g/m2) (letničková směs CHRONO - celkem 1000g)</t>
  </si>
  <si>
    <t>LOK2 - OLDŘICHOVICE - Osivo (8g/m2) (letničková směs EUNOMIA - celkem 700g)</t>
  </si>
  <si>
    <t>LOK3 - U STYLU - Osivo (7g/m2) (letničková směs AURORA - celkem 1800g)</t>
  </si>
  <si>
    <t>LOK5 - JABLUNKOVSKÁ - Osivo (2g/m2) (letničková směs DOUCE FRANCE - celkem 800g)</t>
  </si>
  <si>
    <t>LOK6 - VIA LYŽBICE - Osivo (4g/m2) (letničková směs STRAKONICKÁ LOUKA - celkem 1160g)</t>
  </si>
  <si>
    <t>LOK7 - SOSNA - Osivo (10g/m2) (letničková směs BELLONA - celkem 800g)</t>
  </si>
  <si>
    <t>LOK10 - U KINA - Osivo (6g/m2) (letničková směs EXTREM - celkem 210g)</t>
  </si>
  <si>
    <t>LOK11 - LOGO TŽ - Osivo (4g/m2) (letničková směs CHRONO - celkem 320g)</t>
  </si>
  <si>
    <t>Obdělání půdy kultivátorováním v rovině a svahu do 1:5 (celková plocha mimo LOK 8, okolo stromu) - 2x</t>
  </si>
  <si>
    <t xml:space="preserve">Obdělání půdy nakopáním na hloubku do 0,1 m v rovině a svahu do 1:5 (LOK 8, okolo stromu prům. 4m=12m2) </t>
  </si>
  <si>
    <t>Trávník parkový (LOK 3 - U STYLU)</t>
  </si>
  <si>
    <t xml:space="preserve">Nástřik výsevu Hydroosevem. Cena vč. Přidání zlepšujících látek: papírovoslámového mulčovacího materiálu, gelu pro uchování vlhkosti, půdního fixátoru pro hydroosev a tekutého biostimulátoru pro rychlejší klíčení a růst </t>
  </si>
  <si>
    <t>Zalití rostlin vodou plocha přes 20 m2 (5 x 20 l / m2 )</t>
  </si>
  <si>
    <t>LOK8 - U GYMNÁZIA - Osivo (3g/m2) (letničková směs CLASSIC, PICTORIAL MEADOWS, UK - celkem 1250g)</t>
  </si>
  <si>
    <t>Celkem za založení trávníku (LOK 3) včetně materiálu bez DPH</t>
  </si>
  <si>
    <t>Rozprostření ornice tl vrstvy do 200 mm pl do 500 m2 v rovině nebo ve svahu do 1:5 strojně</t>
  </si>
  <si>
    <t>Přímý výsev letniček (LOK 1-11)</t>
  </si>
  <si>
    <t>Celkem za založení výsevu (LOK 1-11) včetně materiálu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</si>
</sst>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0.0000"/>
    <numFmt numFmtId="166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44" fontId="1" fillId="0" borderId="0" xfId="2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/>
    <xf numFmtId="44" fontId="2" fillId="0" borderId="0" xfId="2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2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2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4" fontId="1" fillId="0" borderId="0" xfId="20" applyFont="1" applyFill="1" applyBorder="1"/>
    <xf numFmtId="2" fontId="1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right" wrapText="1"/>
    </xf>
    <xf numFmtId="44" fontId="2" fillId="0" borderId="0" xfId="2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4" fontId="1" fillId="0" borderId="1" xfId="2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4" fontId="1" fillId="0" borderId="0" xfId="0" applyNumberFormat="1" applyFont="1" applyFill="1" applyBorder="1" applyAlignment="1">
      <alignment horizontal="left"/>
    </xf>
    <xf numFmtId="44" fontId="1" fillId="0" borderId="0" xfId="2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44" fontId="1" fillId="0" borderId="0" xfId="2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4" fontId="1" fillId="0" borderId="1" xfId="20" applyFont="1" applyFill="1" applyBorder="1" applyAlignment="1">
      <alignment horizontal="right"/>
    </xf>
    <xf numFmtId="44" fontId="1" fillId="0" borderId="0" xfId="2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44" fontId="2" fillId="0" borderId="0" xfId="20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44" fontId="1" fillId="0" borderId="0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4" fontId="3" fillId="0" borderId="0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3"/>
  <sheetViews>
    <sheetView tabSelected="1" workbookViewId="0" topLeftCell="A1">
      <selection activeCell="H28" sqref="H28"/>
    </sheetView>
  </sheetViews>
  <sheetFormatPr defaultColWidth="9.140625" defaultRowHeight="13.5" customHeight="1"/>
  <cols>
    <col min="1" max="1" width="5.421875" style="4" customWidth="1"/>
    <col min="2" max="2" width="4.00390625" style="1" customWidth="1"/>
    <col min="3" max="3" width="11.28125" style="4" customWidth="1"/>
    <col min="4" max="4" width="52.7109375" style="6" customWidth="1"/>
    <col min="5" max="5" width="3.57421875" style="1" bestFit="1" customWidth="1"/>
    <col min="6" max="6" width="9.140625" style="7" customWidth="1"/>
    <col min="7" max="7" width="8.8515625" style="34" customWidth="1"/>
    <col min="8" max="8" width="17.28125" style="8" customWidth="1"/>
    <col min="9" max="9" width="21.140625" style="8" customWidth="1"/>
    <col min="10" max="10" width="13.00390625" style="35" customWidth="1"/>
    <col min="11" max="12" width="10.57421875" style="29" customWidth="1"/>
    <col min="13" max="13" width="13.28125" style="3" customWidth="1"/>
    <col min="14" max="14" width="18.00390625" style="23" customWidth="1"/>
    <col min="15" max="15" width="9.57421875" style="26" bestFit="1" customWidth="1"/>
    <col min="16" max="16" width="14.7109375" style="3" customWidth="1"/>
    <col min="17" max="17" width="9.140625" style="24" customWidth="1"/>
    <col min="18" max="257" width="9.140625" style="3" customWidth="1"/>
    <col min="258" max="258" width="0.71875" style="3" customWidth="1"/>
    <col min="259" max="259" width="4.57421875" style="3" customWidth="1"/>
    <col min="260" max="260" width="11.28125" style="3" customWidth="1"/>
    <col min="261" max="261" width="52.7109375" style="3" customWidth="1"/>
    <col min="262" max="262" width="3.57421875" style="3" bestFit="1" customWidth="1"/>
    <col min="263" max="263" width="8.00390625" style="3" customWidth="1"/>
    <col min="264" max="264" width="9.7109375" style="3" customWidth="1"/>
    <col min="265" max="265" width="15.00390625" style="3" customWidth="1"/>
    <col min="266" max="266" width="15.57421875" style="3" customWidth="1"/>
    <col min="267" max="267" width="21.7109375" style="3" customWidth="1"/>
    <col min="268" max="269" width="8.140625" style="3" customWidth="1"/>
    <col min="270" max="270" width="18.00390625" style="3" customWidth="1"/>
    <col min="271" max="271" width="9.140625" style="3" customWidth="1"/>
    <col min="272" max="272" width="14.7109375" style="3" customWidth="1"/>
    <col min="273" max="513" width="9.140625" style="3" customWidth="1"/>
    <col min="514" max="514" width="0.71875" style="3" customWidth="1"/>
    <col min="515" max="515" width="4.57421875" style="3" customWidth="1"/>
    <col min="516" max="516" width="11.28125" style="3" customWidth="1"/>
    <col min="517" max="517" width="52.7109375" style="3" customWidth="1"/>
    <col min="518" max="518" width="3.57421875" style="3" bestFit="1" customWidth="1"/>
    <col min="519" max="519" width="8.00390625" style="3" customWidth="1"/>
    <col min="520" max="520" width="9.7109375" style="3" customWidth="1"/>
    <col min="521" max="521" width="15.00390625" style="3" customWidth="1"/>
    <col min="522" max="522" width="15.57421875" style="3" customWidth="1"/>
    <col min="523" max="523" width="21.7109375" style="3" customWidth="1"/>
    <col min="524" max="525" width="8.140625" style="3" customWidth="1"/>
    <col min="526" max="526" width="18.00390625" style="3" customWidth="1"/>
    <col min="527" max="527" width="9.140625" style="3" customWidth="1"/>
    <col min="528" max="528" width="14.7109375" style="3" customWidth="1"/>
    <col min="529" max="769" width="9.140625" style="3" customWidth="1"/>
    <col min="770" max="770" width="0.71875" style="3" customWidth="1"/>
    <col min="771" max="771" width="4.57421875" style="3" customWidth="1"/>
    <col min="772" max="772" width="11.28125" style="3" customWidth="1"/>
    <col min="773" max="773" width="52.7109375" style="3" customWidth="1"/>
    <col min="774" max="774" width="3.57421875" style="3" bestFit="1" customWidth="1"/>
    <col min="775" max="775" width="8.00390625" style="3" customWidth="1"/>
    <col min="776" max="776" width="9.7109375" style="3" customWidth="1"/>
    <col min="777" max="777" width="15.00390625" style="3" customWidth="1"/>
    <col min="778" max="778" width="15.57421875" style="3" customWidth="1"/>
    <col min="779" max="779" width="21.7109375" style="3" customWidth="1"/>
    <col min="780" max="781" width="8.140625" style="3" customWidth="1"/>
    <col min="782" max="782" width="18.00390625" style="3" customWidth="1"/>
    <col min="783" max="783" width="9.140625" style="3" customWidth="1"/>
    <col min="784" max="784" width="14.7109375" style="3" customWidth="1"/>
    <col min="785" max="1025" width="9.140625" style="3" customWidth="1"/>
    <col min="1026" max="1026" width="0.71875" style="3" customWidth="1"/>
    <col min="1027" max="1027" width="4.57421875" style="3" customWidth="1"/>
    <col min="1028" max="1028" width="11.28125" style="3" customWidth="1"/>
    <col min="1029" max="1029" width="52.7109375" style="3" customWidth="1"/>
    <col min="1030" max="1030" width="3.57421875" style="3" bestFit="1" customWidth="1"/>
    <col min="1031" max="1031" width="8.00390625" style="3" customWidth="1"/>
    <col min="1032" max="1032" width="9.7109375" style="3" customWidth="1"/>
    <col min="1033" max="1033" width="15.00390625" style="3" customWidth="1"/>
    <col min="1034" max="1034" width="15.57421875" style="3" customWidth="1"/>
    <col min="1035" max="1035" width="21.7109375" style="3" customWidth="1"/>
    <col min="1036" max="1037" width="8.140625" style="3" customWidth="1"/>
    <col min="1038" max="1038" width="18.00390625" style="3" customWidth="1"/>
    <col min="1039" max="1039" width="9.140625" style="3" customWidth="1"/>
    <col min="1040" max="1040" width="14.7109375" style="3" customWidth="1"/>
    <col min="1041" max="1281" width="9.140625" style="3" customWidth="1"/>
    <col min="1282" max="1282" width="0.71875" style="3" customWidth="1"/>
    <col min="1283" max="1283" width="4.57421875" style="3" customWidth="1"/>
    <col min="1284" max="1284" width="11.28125" style="3" customWidth="1"/>
    <col min="1285" max="1285" width="52.7109375" style="3" customWidth="1"/>
    <col min="1286" max="1286" width="3.57421875" style="3" bestFit="1" customWidth="1"/>
    <col min="1287" max="1287" width="8.00390625" style="3" customWidth="1"/>
    <col min="1288" max="1288" width="9.7109375" style="3" customWidth="1"/>
    <col min="1289" max="1289" width="15.00390625" style="3" customWidth="1"/>
    <col min="1290" max="1290" width="15.57421875" style="3" customWidth="1"/>
    <col min="1291" max="1291" width="21.7109375" style="3" customWidth="1"/>
    <col min="1292" max="1293" width="8.140625" style="3" customWidth="1"/>
    <col min="1294" max="1294" width="18.00390625" style="3" customWidth="1"/>
    <col min="1295" max="1295" width="9.140625" style="3" customWidth="1"/>
    <col min="1296" max="1296" width="14.7109375" style="3" customWidth="1"/>
    <col min="1297" max="1537" width="9.140625" style="3" customWidth="1"/>
    <col min="1538" max="1538" width="0.71875" style="3" customWidth="1"/>
    <col min="1539" max="1539" width="4.57421875" style="3" customWidth="1"/>
    <col min="1540" max="1540" width="11.28125" style="3" customWidth="1"/>
    <col min="1541" max="1541" width="52.7109375" style="3" customWidth="1"/>
    <col min="1542" max="1542" width="3.57421875" style="3" bestFit="1" customWidth="1"/>
    <col min="1543" max="1543" width="8.00390625" style="3" customWidth="1"/>
    <col min="1544" max="1544" width="9.7109375" style="3" customWidth="1"/>
    <col min="1545" max="1545" width="15.00390625" style="3" customWidth="1"/>
    <col min="1546" max="1546" width="15.57421875" style="3" customWidth="1"/>
    <col min="1547" max="1547" width="21.7109375" style="3" customWidth="1"/>
    <col min="1548" max="1549" width="8.140625" style="3" customWidth="1"/>
    <col min="1550" max="1550" width="18.00390625" style="3" customWidth="1"/>
    <col min="1551" max="1551" width="9.140625" style="3" customWidth="1"/>
    <col min="1552" max="1552" width="14.7109375" style="3" customWidth="1"/>
    <col min="1553" max="1793" width="9.140625" style="3" customWidth="1"/>
    <col min="1794" max="1794" width="0.71875" style="3" customWidth="1"/>
    <col min="1795" max="1795" width="4.57421875" style="3" customWidth="1"/>
    <col min="1796" max="1796" width="11.28125" style="3" customWidth="1"/>
    <col min="1797" max="1797" width="52.7109375" style="3" customWidth="1"/>
    <col min="1798" max="1798" width="3.57421875" style="3" bestFit="1" customWidth="1"/>
    <col min="1799" max="1799" width="8.00390625" style="3" customWidth="1"/>
    <col min="1800" max="1800" width="9.7109375" style="3" customWidth="1"/>
    <col min="1801" max="1801" width="15.00390625" style="3" customWidth="1"/>
    <col min="1802" max="1802" width="15.57421875" style="3" customWidth="1"/>
    <col min="1803" max="1803" width="21.7109375" style="3" customWidth="1"/>
    <col min="1804" max="1805" width="8.140625" style="3" customWidth="1"/>
    <col min="1806" max="1806" width="18.00390625" style="3" customWidth="1"/>
    <col min="1807" max="1807" width="9.140625" style="3" customWidth="1"/>
    <col min="1808" max="1808" width="14.7109375" style="3" customWidth="1"/>
    <col min="1809" max="2049" width="9.140625" style="3" customWidth="1"/>
    <col min="2050" max="2050" width="0.71875" style="3" customWidth="1"/>
    <col min="2051" max="2051" width="4.57421875" style="3" customWidth="1"/>
    <col min="2052" max="2052" width="11.28125" style="3" customWidth="1"/>
    <col min="2053" max="2053" width="52.7109375" style="3" customWidth="1"/>
    <col min="2054" max="2054" width="3.57421875" style="3" bestFit="1" customWidth="1"/>
    <col min="2055" max="2055" width="8.00390625" style="3" customWidth="1"/>
    <col min="2056" max="2056" width="9.7109375" style="3" customWidth="1"/>
    <col min="2057" max="2057" width="15.00390625" style="3" customWidth="1"/>
    <col min="2058" max="2058" width="15.57421875" style="3" customWidth="1"/>
    <col min="2059" max="2059" width="21.7109375" style="3" customWidth="1"/>
    <col min="2060" max="2061" width="8.140625" style="3" customWidth="1"/>
    <col min="2062" max="2062" width="18.00390625" style="3" customWidth="1"/>
    <col min="2063" max="2063" width="9.140625" style="3" customWidth="1"/>
    <col min="2064" max="2064" width="14.7109375" style="3" customWidth="1"/>
    <col min="2065" max="2305" width="9.140625" style="3" customWidth="1"/>
    <col min="2306" max="2306" width="0.71875" style="3" customWidth="1"/>
    <col min="2307" max="2307" width="4.57421875" style="3" customWidth="1"/>
    <col min="2308" max="2308" width="11.28125" style="3" customWidth="1"/>
    <col min="2309" max="2309" width="52.7109375" style="3" customWidth="1"/>
    <col min="2310" max="2310" width="3.57421875" style="3" bestFit="1" customWidth="1"/>
    <col min="2311" max="2311" width="8.00390625" style="3" customWidth="1"/>
    <col min="2312" max="2312" width="9.7109375" style="3" customWidth="1"/>
    <col min="2313" max="2313" width="15.00390625" style="3" customWidth="1"/>
    <col min="2314" max="2314" width="15.57421875" style="3" customWidth="1"/>
    <col min="2315" max="2315" width="21.7109375" style="3" customWidth="1"/>
    <col min="2316" max="2317" width="8.140625" style="3" customWidth="1"/>
    <col min="2318" max="2318" width="18.00390625" style="3" customWidth="1"/>
    <col min="2319" max="2319" width="9.140625" style="3" customWidth="1"/>
    <col min="2320" max="2320" width="14.7109375" style="3" customWidth="1"/>
    <col min="2321" max="2561" width="9.140625" style="3" customWidth="1"/>
    <col min="2562" max="2562" width="0.71875" style="3" customWidth="1"/>
    <col min="2563" max="2563" width="4.57421875" style="3" customWidth="1"/>
    <col min="2564" max="2564" width="11.28125" style="3" customWidth="1"/>
    <col min="2565" max="2565" width="52.7109375" style="3" customWidth="1"/>
    <col min="2566" max="2566" width="3.57421875" style="3" bestFit="1" customWidth="1"/>
    <col min="2567" max="2567" width="8.00390625" style="3" customWidth="1"/>
    <col min="2568" max="2568" width="9.7109375" style="3" customWidth="1"/>
    <col min="2569" max="2569" width="15.00390625" style="3" customWidth="1"/>
    <col min="2570" max="2570" width="15.57421875" style="3" customWidth="1"/>
    <col min="2571" max="2571" width="21.7109375" style="3" customWidth="1"/>
    <col min="2572" max="2573" width="8.140625" style="3" customWidth="1"/>
    <col min="2574" max="2574" width="18.00390625" style="3" customWidth="1"/>
    <col min="2575" max="2575" width="9.140625" style="3" customWidth="1"/>
    <col min="2576" max="2576" width="14.7109375" style="3" customWidth="1"/>
    <col min="2577" max="2817" width="9.140625" style="3" customWidth="1"/>
    <col min="2818" max="2818" width="0.71875" style="3" customWidth="1"/>
    <col min="2819" max="2819" width="4.57421875" style="3" customWidth="1"/>
    <col min="2820" max="2820" width="11.28125" style="3" customWidth="1"/>
    <col min="2821" max="2821" width="52.7109375" style="3" customWidth="1"/>
    <col min="2822" max="2822" width="3.57421875" style="3" bestFit="1" customWidth="1"/>
    <col min="2823" max="2823" width="8.00390625" style="3" customWidth="1"/>
    <col min="2824" max="2824" width="9.7109375" style="3" customWidth="1"/>
    <col min="2825" max="2825" width="15.00390625" style="3" customWidth="1"/>
    <col min="2826" max="2826" width="15.57421875" style="3" customWidth="1"/>
    <col min="2827" max="2827" width="21.7109375" style="3" customWidth="1"/>
    <col min="2828" max="2829" width="8.140625" style="3" customWidth="1"/>
    <col min="2830" max="2830" width="18.00390625" style="3" customWidth="1"/>
    <col min="2831" max="2831" width="9.140625" style="3" customWidth="1"/>
    <col min="2832" max="2832" width="14.7109375" style="3" customWidth="1"/>
    <col min="2833" max="3073" width="9.140625" style="3" customWidth="1"/>
    <col min="3074" max="3074" width="0.71875" style="3" customWidth="1"/>
    <col min="3075" max="3075" width="4.57421875" style="3" customWidth="1"/>
    <col min="3076" max="3076" width="11.28125" style="3" customWidth="1"/>
    <col min="3077" max="3077" width="52.7109375" style="3" customWidth="1"/>
    <col min="3078" max="3078" width="3.57421875" style="3" bestFit="1" customWidth="1"/>
    <col min="3079" max="3079" width="8.00390625" style="3" customWidth="1"/>
    <col min="3080" max="3080" width="9.7109375" style="3" customWidth="1"/>
    <col min="3081" max="3081" width="15.00390625" style="3" customWidth="1"/>
    <col min="3082" max="3082" width="15.57421875" style="3" customWidth="1"/>
    <col min="3083" max="3083" width="21.7109375" style="3" customWidth="1"/>
    <col min="3084" max="3085" width="8.140625" style="3" customWidth="1"/>
    <col min="3086" max="3086" width="18.00390625" style="3" customWidth="1"/>
    <col min="3087" max="3087" width="9.140625" style="3" customWidth="1"/>
    <col min="3088" max="3088" width="14.7109375" style="3" customWidth="1"/>
    <col min="3089" max="3329" width="9.140625" style="3" customWidth="1"/>
    <col min="3330" max="3330" width="0.71875" style="3" customWidth="1"/>
    <col min="3331" max="3331" width="4.57421875" style="3" customWidth="1"/>
    <col min="3332" max="3332" width="11.28125" style="3" customWidth="1"/>
    <col min="3333" max="3333" width="52.7109375" style="3" customWidth="1"/>
    <col min="3334" max="3334" width="3.57421875" style="3" bestFit="1" customWidth="1"/>
    <col min="3335" max="3335" width="8.00390625" style="3" customWidth="1"/>
    <col min="3336" max="3336" width="9.7109375" style="3" customWidth="1"/>
    <col min="3337" max="3337" width="15.00390625" style="3" customWidth="1"/>
    <col min="3338" max="3338" width="15.57421875" style="3" customWidth="1"/>
    <col min="3339" max="3339" width="21.7109375" style="3" customWidth="1"/>
    <col min="3340" max="3341" width="8.140625" style="3" customWidth="1"/>
    <col min="3342" max="3342" width="18.00390625" style="3" customWidth="1"/>
    <col min="3343" max="3343" width="9.140625" style="3" customWidth="1"/>
    <col min="3344" max="3344" width="14.7109375" style="3" customWidth="1"/>
    <col min="3345" max="3585" width="9.140625" style="3" customWidth="1"/>
    <col min="3586" max="3586" width="0.71875" style="3" customWidth="1"/>
    <col min="3587" max="3587" width="4.57421875" style="3" customWidth="1"/>
    <col min="3588" max="3588" width="11.28125" style="3" customWidth="1"/>
    <col min="3589" max="3589" width="52.7109375" style="3" customWidth="1"/>
    <col min="3590" max="3590" width="3.57421875" style="3" bestFit="1" customWidth="1"/>
    <col min="3591" max="3591" width="8.00390625" style="3" customWidth="1"/>
    <col min="3592" max="3592" width="9.7109375" style="3" customWidth="1"/>
    <col min="3593" max="3593" width="15.00390625" style="3" customWidth="1"/>
    <col min="3594" max="3594" width="15.57421875" style="3" customWidth="1"/>
    <col min="3595" max="3595" width="21.7109375" style="3" customWidth="1"/>
    <col min="3596" max="3597" width="8.140625" style="3" customWidth="1"/>
    <col min="3598" max="3598" width="18.00390625" style="3" customWidth="1"/>
    <col min="3599" max="3599" width="9.140625" style="3" customWidth="1"/>
    <col min="3600" max="3600" width="14.7109375" style="3" customWidth="1"/>
    <col min="3601" max="3841" width="9.140625" style="3" customWidth="1"/>
    <col min="3842" max="3842" width="0.71875" style="3" customWidth="1"/>
    <col min="3843" max="3843" width="4.57421875" style="3" customWidth="1"/>
    <col min="3844" max="3844" width="11.28125" style="3" customWidth="1"/>
    <col min="3845" max="3845" width="52.7109375" style="3" customWidth="1"/>
    <col min="3846" max="3846" width="3.57421875" style="3" bestFit="1" customWidth="1"/>
    <col min="3847" max="3847" width="8.00390625" style="3" customWidth="1"/>
    <col min="3848" max="3848" width="9.7109375" style="3" customWidth="1"/>
    <col min="3849" max="3849" width="15.00390625" style="3" customWidth="1"/>
    <col min="3850" max="3850" width="15.57421875" style="3" customWidth="1"/>
    <col min="3851" max="3851" width="21.7109375" style="3" customWidth="1"/>
    <col min="3852" max="3853" width="8.140625" style="3" customWidth="1"/>
    <col min="3854" max="3854" width="18.00390625" style="3" customWidth="1"/>
    <col min="3855" max="3855" width="9.140625" style="3" customWidth="1"/>
    <col min="3856" max="3856" width="14.7109375" style="3" customWidth="1"/>
    <col min="3857" max="4097" width="9.140625" style="3" customWidth="1"/>
    <col min="4098" max="4098" width="0.71875" style="3" customWidth="1"/>
    <col min="4099" max="4099" width="4.57421875" style="3" customWidth="1"/>
    <col min="4100" max="4100" width="11.28125" style="3" customWidth="1"/>
    <col min="4101" max="4101" width="52.7109375" style="3" customWidth="1"/>
    <col min="4102" max="4102" width="3.57421875" style="3" bestFit="1" customWidth="1"/>
    <col min="4103" max="4103" width="8.00390625" style="3" customWidth="1"/>
    <col min="4104" max="4104" width="9.7109375" style="3" customWidth="1"/>
    <col min="4105" max="4105" width="15.00390625" style="3" customWidth="1"/>
    <col min="4106" max="4106" width="15.57421875" style="3" customWidth="1"/>
    <col min="4107" max="4107" width="21.7109375" style="3" customWidth="1"/>
    <col min="4108" max="4109" width="8.140625" style="3" customWidth="1"/>
    <col min="4110" max="4110" width="18.00390625" style="3" customWidth="1"/>
    <col min="4111" max="4111" width="9.140625" style="3" customWidth="1"/>
    <col min="4112" max="4112" width="14.7109375" style="3" customWidth="1"/>
    <col min="4113" max="4353" width="9.140625" style="3" customWidth="1"/>
    <col min="4354" max="4354" width="0.71875" style="3" customWidth="1"/>
    <col min="4355" max="4355" width="4.57421875" style="3" customWidth="1"/>
    <col min="4356" max="4356" width="11.28125" style="3" customWidth="1"/>
    <col min="4357" max="4357" width="52.7109375" style="3" customWidth="1"/>
    <col min="4358" max="4358" width="3.57421875" style="3" bestFit="1" customWidth="1"/>
    <col min="4359" max="4359" width="8.00390625" style="3" customWidth="1"/>
    <col min="4360" max="4360" width="9.7109375" style="3" customWidth="1"/>
    <col min="4361" max="4361" width="15.00390625" style="3" customWidth="1"/>
    <col min="4362" max="4362" width="15.57421875" style="3" customWidth="1"/>
    <col min="4363" max="4363" width="21.7109375" style="3" customWidth="1"/>
    <col min="4364" max="4365" width="8.140625" style="3" customWidth="1"/>
    <col min="4366" max="4366" width="18.00390625" style="3" customWidth="1"/>
    <col min="4367" max="4367" width="9.140625" style="3" customWidth="1"/>
    <col min="4368" max="4368" width="14.7109375" style="3" customWidth="1"/>
    <col min="4369" max="4609" width="9.140625" style="3" customWidth="1"/>
    <col min="4610" max="4610" width="0.71875" style="3" customWidth="1"/>
    <col min="4611" max="4611" width="4.57421875" style="3" customWidth="1"/>
    <col min="4612" max="4612" width="11.28125" style="3" customWidth="1"/>
    <col min="4613" max="4613" width="52.7109375" style="3" customWidth="1"/>
    <col min="4614" max="4614" width="3.57421875" style="3" bestFit="1" customWidth="1"/>
    <col min="4615" max="4615" width="8.00390625" style="3" customWidth="1"/>
    <col min="4616" max="4616" width="9.7109375" style="3" customWidth="1"/>
    <col min="4617" max="4617" width="15.00390625" style="3" customWidth="1"/>
    <col min="4618" max="4618" width="15.57421875" style="3" customWidth="1"/>
    <col min="4619" max="4619" width="21.7109375" style="3" customWidth="1"/>
    <col min="4620" max="4621" width="8.140625" style="3" customWidth="1"/>
    <col min="4622" max="4622" width="18.00390625" style="3" customWidth="1"/>
    <col min="4623" max="4623" width="9.140625" style="3" customWidth="1"/>
    <col min="4624" max="4624" width="14.7109375" style="3" customWidth="1"/>
    <col min="4625" max="4865" width="9.140625" style="3" customWidth="1"/>
    <col min="4866" max="4866" width="0.71875" style="3" customWidth="1"/>
    <col min="4867" max="4867" width="4.57421875" style="3" customWidth="1"/>
    <col min="4868" max="4868" width="11.28125" style="3" customWidth="1"/>
    <col min="4869" max="4869" width="52.7109375" style="3" customWidth="1"/>
    <col min="4870" max="4870" width="3.57421875" style="3" bestFit="1" customWidth="1"/>
    <col min="4871" max="4871" width="8.00390625" style="3" customWidth="1"/>
    <col min="4872" max="4872" width="9.7109375" style="3" customWidth="1"/>
    <col min="4873" max="4873" width="15.00390625" style="3" customWidth="1"/>
    <col min="4874" max="4874" width="15.57421875" style="3" customWidth="1"/>
    <col min="4875" max="4875" width="21.7109375" style="3" customWidth="1"/>
    <col min="4876" max="4877" width="8.140625" style="3" customWidth="1"/>
    <col min="4878" max="4878" width="18.00390625" style="3" customWidth="1"/>
    <col min="4879" max="4879" width="9.140625" style="3" customWidth="1"/>
    <col min="4880" max="4880" width="14.7109375" style="3" customWidth="1"/>
    <col min="4881" max="5121" width="9.140625" style="3" customWidth="1"/>
    <col min="5122" max="5122" width="0.71875" style="3" customWidth="1"/>
    <col min="5123" max="5123" width="4.57421875" style="3" customWidth="1"/>
    <col min="5124" max="5124" width="11.28125" style="3" customWidth="1"/>
    <col min="5125" max="5125" width="52.7109375" style="3" customWidth="1"/>
    <col min="5126" max="5126" width="3.57421875" style="3" bestFit="1" customWidth="1"/>
    <col min="5127" max="5127" width="8.00390625" style="3" customWidth="1"/>
    <col min="5128" max="5128" width="9.7109375" style="3" customWidth="1"/>
    <col min="5129" max="5129" width="15.00390625" style="3" customWidth="1"/>
    <col min="5130" max="5130" width="15.57421875" style="3" customWidth="1"/>
    <col min="5131" max="5131" width="21.7109375" style="3" customWidth="1"/>
    <col min="5132" max="5133" width="8.140625" style="3" customWidth="1"/>
    <col min="5134" max="5134" width="18.00390625" style="3" customWidth="1"/>
    <col min="5135" max="5135" width="9.140625" style="3" customWidth="1"/>
    <col min="5136" max="5136" width="14.7109375" style="3" customWidth="1"/>
    <col min="5137" max="5377" width="9.140625" style="3" customWidth="1"/>
    <col min="5378" max="5378" width="0.71875" style="3" customWidth="1"/>
    <col min="5379" max="5379" width="4.57421875" style="3" customWidth="1"/>
    <col min="5380" max="5380" width="11.28125" style="3" customWidth="1"/>
    <col min="5381" max="5381" width="52.7109375" style="3" customWidth="1"/>
    <col min="5382" max="5382" width="3.57421875" style="3" bestFit="1" customWidth="1"/>
    <col min="5383" max="5383" width="8.00390625" style="3" customWidth="1"/>
    <col min="5384" max="5384" width="9.7109375" style="3" customWidth="1"/>
    <col min="5385" max="5385" width="15.00390625" style="3" customWidth="1"/>
    <col min="5386" max="5386" width="15.57421875" style="3" customWidth="1"/>
    <col min="5387" max="5387" width="21.7109375" style="3" customWidth="1"/>
    <col min="5388" max="5389" width="8.140625" style="3" customWidth="1"/>
    <col min="5390" max="5390" width="18.00390625" style="3" customWidth="1"/>
    <col min="5391" max="5391" width="9.140625" style="3" customWidth="1"/>
    <col min="5392" max="5392" width="14.7109375" style="3" customWidth="1"/>
    <col min="5393" max="5633" width="9.140625" style="3" customWidth="1"/>
    <col min="5634" max="5634" width="0.71875" style="3" customWidth="1"/>
    <col min="5635" max="5635" width="4.57421875" style="3" customWidth="1"/>
    <col min="5636" max="5636" width="11.28125" style="3" customWidth="1"/>
    <col min="5637" max="5637" width="52.7109375" style="3" customWidth="1"/>
    <col min="5638" max="5638" width="3.57421875" style="3" bestFit="1" customWidth="1"/>
    <col min="5639" max="5639" width="8.00390625" style="3" customWidth="1"/>
    <col min="5640" max="5640" width="9.7109375" style="3" customWidth="1"/>
    <col min="5641" max="5641" width="15.00390625" style="3" customWidth="1"/>
    <col min="5642" max="5642" width="15.57421875" style="3" customWidth="1"/>
    <col min="5643" max="5643" width="21.7109375" style="3" customWidth="1"/>
    <col min="5644" max="5645" width="8.140625" style="3" customWidth="1"/>
    <col min="5646" max="5646" width="18.00390625" style="3" customWidth="1"/>
    <col min="5647" max="5647" width="9.140625" style="3" customWidth="1"/>
    <col min="5648" max="5648" width="14.7109375" style="3" customWidth="1"/>
    <col min="5649" max="5889" width="9.140625" style="3" customWidth="1"/>
    <col min="5890" max="5890" width="0.71875" style="3" customWidth="1"/>
    <col min="5891" max="5891" width="4.57421875" style="3" customWidth="1"/>
    <col min="5892" max="5892" width="11.28125" style="3" customWidth="1"/>
    <col min="5893" max="5893" width="52.7109375" style="3" customWidth="1"/>
    <col min="5894" max="5894" width="3.57421875" style="3" bestFit="1" customWidth="1"/>
    <col min="5895" max="5895" width="8.00390625" style="3" customWidth="1"/>
    <col min="5896" max="5896" width="9.7109375" style="3" customWidth="1"/>
    <col min="5897" max="5897" width="15.00390625" style="3" customWidth="1"/>
    <col min="5898" max="5898" width="15.57421875" style="3" customWidth="1"/>
    <col min="5899" max="5899" width="21.7109375" style="3" customWidth="1"/>
    <col min="5900" max="5901" width="8.140625" style="3" customWidth="1"/>
    <col min="5902" max="5902" width="18.00390625" style="3" customWidth="1"/>
    <col min="5903" max="5903" width="9.140625" style="3" customWidth="1"/>
    <col min="5904" max="5904" width="14.7109375" style="3" customWidth="1"/>
    <col min="5905" max="6145" width="9.140625" style="3" customWidth="1"/>
    <col min="6146" max="6146" width="0.71875" style="3" customWidth="1"/>
    <col min="6147" max="6147" width="4.57421875" style="3" customWidth="1"/>
    <col min="6148" max="6148" width="11.28125" style="3" customWidth="1"/>
    <col min="6149" max="6149" width="52.7109375" style="3" customWidth="1"/>
    <col min="6150" max="6150" width="3.57421875" style="3" bestFit="1" customWidth="1"/>
    <col min="6151" max="6151" width="8.00390625" style="3" customWidth="1"/>
    <col min="6152" max="6152" width="9.7109375" style="3" customWidth="1"/>
    <col min="6153" max="6153" width="15.00390625" style="3" customWidth="1"/>
    <col min="6154" max="6154" width="15.57421875" style="3" customWidth="1"/>
    <col min="6155" max="6155" width="21.7109375" style="3" customWidth="1"/>
    <col min="6156" max="6157" width="8.140625" style="3" customWidth="1"/>
    <col min="6158" max="6158" width="18.00390625" style="3" customWidth="1"/>
    <col min="6159" max="6159" width="9.140625" style="3" customWidth="1"/>
    <col min="6160" max="6160" width="14.7109375" style="3" customWidth="1"/>
    <col min="6161" max="6401" width="9.140625" style="3" customWidth="1"/>
    <col min="6402" max="6402" width="0.71875" style="3" customWidth="1"/>
    <col min="6403" max="6403" width="4.57421875" style="3" customWidth="1"/>
    <col min="6404" max="6404" width="11.28125" style="3" customWidth="1"/>
    <col min="6405" max="6405" width="52.7109375" style="3" customWidth="1"/>
    <col min="6406" max="6406" width="3.57421875" style="3" bestFit="1" customWidth="1"/>
    <col min="6407" max="6407" width="8.00390625" style="3" customWidth="1"/>
    <col min="6408" max="6408" width="9.7109375" style="3" customWidth="1"/>
    <col min="6409" max="6409" width="15.00390625" style="3" customWidth="1"/>
    <col min="6410" max="6410" width="15.57421875" style="3" customWidth="1"/>
    <col min="6411" max="6411" width="21.7109375" style="3" customWidth="1"/>
    <col min="6412" max="6413" width="8.140625" style="3" customWidth="1"/>
    <col min="6414" max="6414" width="18.00390625" style="3" customWidth="1"/>
    <col min="6415" max="6415" width="9.140625" style="3" customWidth="1"/>
    <col min="6416" max="6416" width="14.7109375" style="3" customWidth="1"/>
    <col min="6417" max="6657" width="9.140625" style="3" customWidth="1"/>
    <col min="6658" max="6658" width="0.71875" style="3" customWidth="1"/>
    <col min="6659" max="6659" width="4.57421875" style="3" customWidth="1"/>
    <col min="6660" max="6660" width="11.28125" style="3" customWidth="1"/>
    <col min="6661" max="6661" width="52.7109375" style="3" customWidth="1"/>
    <col min="6662" max="6662" width="3.57421875" style="3" bestFit="1" customWidth="1"/>
    <col min="6663" max="6663" width="8.00390625" style="3" customWidth="1"/>
    <col min="6664" max="6664" width="9.7109375" style="3" customWidth="1"/>
    <col min="6665" max="6665" width="15.00390625" style="3" customWidth="1"/>
    <col min="6666" max="6666" width="15.57421875" style="3" customWidth="1"/>
    <col min="6667" max="6667" width="21.7109375" style="3" customWidth="1"/>
    <col min="6668" max="6669" width="8.140625" style="3" customWidth="1"/>
    <col min="6670" max="6670" width="18.00390625" style="3" customWidth="1"/>
    <col min="6671" max="6671" width="9.140625" style="3" customWidth="1"/>
    <col min="6672" max="6672" width="14.7109375" style="3" customWidth="1"/>
    <col min="6673" max="6913" width="9.140625" style="3" customWidth="1"/>
    <col min="6914" max="6914" width="0.71875" style="3" customWidth="1"/>
    <col min="6915" max="6915" width="4.57421875" style="3" customWidth="1"/>
    <col min="6916" max="6916" width="11.28125" style="3" customWidth="1"/>
    <col min="6917" max="6917" width="52.7109375" style="3" customWidth="1"/>
    <col min="6918" max="6918" width="3.57421875" style="3" bestFit="1" customWidth="1"/>
    <col min="6919" max="6919" width="8.00390625" style="3" customWidth="1"/>
    <col min="6920" max="6920" width="9.7109375" style="3" customWidth="1"/>
    <col min="6921" max="6921" width="15.00390625" style="3" customWidth="1"/>
    <col min="6922" max="6922" width="15.57421875" style="3" customWidth="1"/>
    <col min="6923" max="6923" width="21.7109375" style="3" customWidth="1"/>
    <col min="6924" max="6925" width="8.140625" style="3" customWidth="1"/>
    <col min="6926" max="6926" width="18.00390625" style="3" customWidth="1"/>
    <col min="6927" max="6927" width="9.140625" style="3" customWidth="1"/>
    <col min="6928" max="6928" width="14.7109375" style="3" customWidth="1"/>
    <col min="6929" max="7169" width="9.140625" style="3" customWidth="1"/>
    <col min="7170" max="7170" width="0.71875" style="3" customWidth="1"/>
    <col min="7171" max="7171" width="4.57421875" style="3" customWidth="1"/>
    <col min="7172" max="7172" width="11.28125" style="3" customWidth="1"/>
    <col min="7173" max="7173" width="52.7109375" style="3" customWidth="1"/>
    <col min="7174" max="7174" width="3.57421875" style="3" bestFit="1" customWidth="1"/>
    <col min="7175" max="7175" width="8.00390625" style="3" customWidth="1"/>
    <col min="7176" max="7176" width="9.7109375" style="3" customWidth="1"/>
    <col min="7177" max="7177" width="15.00390625" style="3" customWidth="1"/>
    <col min="7178" max="7178" width="15.57421875" style="3" customWidth="1"/>
    <col min="7179" max="7179" width="21.7109375" style="3" customWidth="1"/>
    <col min="7180" max="7181" width="8.140625" style="3" customWidth="1"/>
    <col min="7182" max="7182" width="18.00390625" style="3" customWidth="1"/>
    <col min="7183" max="7183" width="9.140625" style="3" customWidth="1"/>
    <col min="7184" max="7184" width="14.7109375" style="3" customWidth="1"/>
    <col min="7185" max="7425" width="9.140625" style="3" customWidth="1"/>
    <col min="7426" max="7426" width="0.71875" style="3" customWidth="1"/>
    <col min="7427" max="7427" width="4.57421875" style="3" customWidth="1"/>
    <col min="7428" max="7428" width="11.28125" style="3" customWidth="1"/>
    <col min="7429" max="7429" width="52.7109375" style="3" customWidth="1"/>
    <col min="7430" max="7430" width="3.57421875" style="3" bestFit="1" customWidth="1"/>
    <col min="7431" max="7431" width="8.00390625" style="3" customWidth="1"/>
    <col min="7432" max="7432" width="9.7109375" style="3" customWidth="1"/>
    <col min="7433" max="7433" width="15.00390625" style="3" customWidth="1"/>
    <col min="7434" max="7434" width="15.57421875" style="3" customWidth="1"/>
    <col min="7435" max="7435" width="21.7109375" style="3" customWidth="1"/>
    <col min="7436" max="7437" width="8.140625" style="3" customWidth="1"/>
    <col min="7438" max="7438" width="18.00390625" style="3" customWidth="1"/>
    <col min="7439" max="7439" width="9.140625" style="3" customWidth="1"/>
    <col min="7440" max="7440" width="14.7109375" style="3" customWidth="1"/>
    <col min="7441" max="7681" width="9.140625" style="3" customWidth="1"/>
    <col min="7682" max="7682" width="0.71875" style="3" customWidth="1"/>
    <col min="7683" max="7683" width="4.57421875" style="3" customWidth="1"/>
    <col min="7684" max="7684" width="11.28125" style="3" customWidth="1"/>
    <col min="7685" max="7685" width="52.7109375" style="3" customWidth="1"/>
    <col min="7686" max="7686" width="3.57421875" style="3" bestFit="1" customWidth="1"/>
    <col min="7687" max="7687" width="8.00390625" style="3" customWidth="1"/>
    <col min="7688" max="7688" width="9.7109375" style="3" customWidth="1"/>
    <col min="7689" max="7689" width="15.00390625" style="3" customWidth="1"/>
    <col min="7690" max="7690" width="15.57421875" style="3" customWidth="1"/>
    <col min="7691" max="7691" width="21.7109375" style="3" customWidth="1"/>
    <col min="7692" max="7693" width="8.140625" style="3" customWidth="1"/>
    <col min="7694" max="7694" width="18.00390625" style="3" customWidth="1"/>
    <col min="7695" max="7695" width="9.140625" style="3" customWidth="1"/>
    <col min="7696" max="7696" width="14.7109375" style="3" customWidth="1"/>
    <col min="7697" max="7937" width="9.140625" style="3" customWidth="1"/>
    <col min="7938" max="7938" width="0.71875" style="3" customWidth="1"/>
    <col min="7939" max="7939" width="4.57421875" style="3" customWidth="1"/>
    <col min="7940" max="7940" width="11.28125" style="3" customWidth="1"/>
    <col min="7941" max="7941" width="52.7109375" style="3" customWidth="1"/>
    <col min="7942" max="7942" width="3.57421875" style="3" bestFit="1" customWidth="1"/>
    <col min="7943" max="7943" width="8.00390625" style="3" customWidth="1"/>
    <col min="7944" max="7944" width="9.7109375" style="3" customWidth="1"/>
    <col min="7945" max="7945" width="15.00390625" style="3" customWidth="1"/>
    <col min="7946" max="7946" width="15.57421875" style="3" customWidth="1"/>
    <col min="7947" max="7947" width="21.7109375" style="3" customWidth="1"/>
    <col min="7948" max="7949" width="8.140625" style="3" customWidth="1"/>
    <col min="7950" max="7950" width="18.00390625" style="3" customWidth="1"/>
    <col min="7951" max="7951" width="9.140625" style="3" customWidth="1"/>
    <col min="7952" max="7952" width="14.7109375" style="3" customWidth="1"/>
    <col min="7953" max="8193" width="9.140625" style="3" customWidth="1"/>
    <col min="8194" max="8194" width="0.71875" style="3" customWidth="1"/>
    <col min="8195" max="8195" width="4.57421875" style="3" customWidth="1"/>
    <col min="8196" max="8196" width="11.28125" style="3" customWidth="1"/>
    <col min="8197" max="8197" width="52.7109375" style="3" customWidth="1"/>
    <col min="8198" max="8198" width="3.57421875" style="3" bestFit="1" customWidth="1"/>
    <col min="8199" max="8199" width="8.00390625" style="3" customWidth="1"/>
    <col min="8200" max="8200" width="9.7109375" style="3" customWidth="1"/>
    <col min="8201" max="8201" width="15.00390625" style="3" customWidth="1"/>
    <col min="8202" max="8202" width="15.57421875" style="3" customWidth="1"/>
    <col min="8203" max="8203" width="21.7109375" style="3" customWidth="1"/>
    <col min="8204" max="8205" width="8.140625" style="3" customWidth="1"/>
    <col min="8206" max="8206" width="18.00390625" style="3" customWidth="1"/>
    <col min="8207" max="8207" width="9.140625" style="3" customWidth="1"/>
    <col min="8208" max="8208" width="14.7109375" style="3" customWidth="1"/>
    <col min="8209" max="8449" width="9.140625" style="3" customWidth="1"/>
    <col min="8450" max="8450" width="0.71875" style="3" customWidth="1"/>
    <col min="8451" max="8451" width="4.57421875" style="3" customWidth="1"/>
    <col min="8452" max="8452" width="11.28125" style="3" customWidth="1"/>
    <col min="8453" max="8453" width="52.7109375" style="3" customWidth="1"/>
    <col min="8454" max="8454" width="3.57421875" style="3" bestFit="1" customWidth="1"/>
    <col min="8455" max="8455" width="8.00390625" style="3" customWidth="1"/>
    <col min="8456" max="8456" width="9.7109375" style="3" customWidth="1"/>
    <col min="8457" max="8457" width="15.00390625" style="3" customWidth="1"/>
    <col min="8458" max="8458" width="15.57421875" style="3" customWidth="1"/>
    <col min="8459" max="8459" width="21.7109375" style="3" customWidth="1"/>
    <col min="8460" max="8461" width="8.140625" style="3" customWidth="1"/>
    <col min="8462" max="8462" width="18.00390625" style="3" customWidth="1"/>
    <col min="8463" max="8463" width="9.140625" style="3" customWidth="1"/>
    <col min="8464" max="8464" width="14.7109375" style="3" customWidth="1"/>
    <col min="8465" max="8705" width="9.140625" style="3" customWidth="1"/>
    <col min="8706" max="8706" width="0.71875" style="3" customWidth="1"/>
    <col min="8707" max="8707" width="4.57421875" style="3" customWidth="1"/>
    <col min="8708" max="8708" width="11.28125" style="3" customWidth="1"/>
    <col min="8709" max="8709" width="52.7109375" style="3" customWidth="1"/>
    <col min="8710" max="8710" width="3.57421875" style="3" bestFit="1" customWidth="1"/>
    <col min="8711" max="8711" width="8.00390625" style="3" customWidth="1"/>
    <col min="8712" max="8712" width="9.7109375" style="3" customWidth="1"/>
    <col min="8713" max="8713" width="15.00390625" style="3" customWidth="1"/>
    <col min="8714" max="8714" width="15.57421875" style="3" customWidth="1"/>
    <col min="8715" max="8715" width="21.7109375" style="3" customWidth="1"/>
    <col min="8716" max="8717" width="8.140625" style="3" customWidth="1"/>
    <col min="8718" max="8718" width="18.00390625" style="3" customWidth="1"/>
    <col min="8719" max="8719" width="9.140625" style="3" customWidth="1"/>
    <col min="8720" max="8720" width="14.7109375" style="3" customWidth="1"/>
    <col min="8721" max="8961" width="9.140625" style="3" customWidth="1"/>
    <col min="8962" max="8962" width="0.71875" style="3" customWidth="1"/>
    <col min="8963" max="8963" width="4.57421875" style="3" customWidth="1"/>
    <col min="8964" max="8964" width="11.28125" style="3" customWidth="1"/>
    <col min="8965" max="8965" width="52.7109375" style="3" customWidth="1"/>
    <col min="8966" max="8966" width="3.57421875" style="3" bestFit="1" customWidth="1"/>
    <col min="8967" max="8967" width="8.00390625" style="3" customWidth="1"/>
    <col min="8968" max="8968" width="9.7109375" style="3" customWidth="1"/>
    <col min="8969" max="8969" width="15.00390625" style="3" customWidth="1"/>
    <col min="8970" max="8970" width="15.57421875" style="3" customWidth="1"/>
    <col min="8971" max="8971" width="21.7109375" style="3" customWidth="1"/>
    <col min="8972" max="8973" width="8.140625" style="3" customWidth="1"/>
    <col min="8974" max="8974" width="18.00390625" style="3" customWidth="1"/>
    <col min="8975" max="8975" width="9.140625" style="3" customWidth="1"/>
    <col min="8976" max="8976" width="14.7109375" style="3" customWidth="1"/>
    <col min="8977" max="9217" width="9.140625" style="3" customWidth="1"/>
    <col min="9218" max="9218" width="0.71875" style="3" customWidth="1"/>
    <col min="9219" max="9219" width="4.57421875" style="3" customWidth="1"/>
    <col min="9220" max="9220" width="11.28125" style="3" customWidth="1"/>
    <col min="9221" max="9221" width="52.7109375" style="3" customWidth="1"/>
    <col min="9222" max="9222" width="3.57421875" style="3" bestFit="1" customWidth="1"/>
    <col min="9223" max="9223" width="8.00390625" style="3" customWidth="1"/>
    <col min="9224" max="9224" width="9.7109375" style="3" customWidth="1"/>
    <col min="9225" max="9225" width="15.00390625" style="3" customWidth="1"/>
    <col min="9226" max="9226" width="15.57421875" style="3" customWidth="1"/>
    <col min="9227" max="9227" width="21.7109375" style="3" customWidth="1"/>
    <col min="9228" max="9229" width="8.140625" style="3" customWidth="1"/>
    <col min="9230" max="9230" width="18.00390625" style="3" customWidth="1"/>
    <col min="9231" max="9231" width="9.140625" style="3" customWidth="1"/>
    <col min="9232" max="9232" width="14.7109375" style="3" customWidth="1"/>
    <col min="9233" max="9473" width="9.140625" style="3" customWidth="1"/>
    <col min="9474" max="9474" width="0.71875" style="3" customWidth="1"/>
    <col min="9475" max="9475" width="4.57421875" style="3" customWidth="1"/>
    <col min="9476" max="9476" width="11.28125" style="3" customWidth="1"/>
    <col min="9477" max="9477" width="52.7109375" style="3" customWidth="1"/>
    <col min="9478" max="9478" width="3.57421875" style="3" bestFit="1" customWidth="1"/>
    <col min="9479" max="9479" width="8.00390625" style="3" customWidth="1"/>
    <col min="9480" max="9480" width="9.7109375" style="3" customWidth="1"/>
    <col min="9481" max="9481" width="15.00390625" style="3" customWidth="1"/>
    <col min="9482" max="9482" width="15.57421875" style="3" customWidth="1"/>
    <col min="9483" max="9483" width="21.7109375" style="3" customWidth="1"/>
    <col min="9484" max="9485" width="8.140625" style="3" customWidth="1"/>
    <col min="9486" max="9486" width="18.00390625" style="3" customWidth="1"/>
    <col min="9487" max="9487" width="9.140625" style="3" customWidth="1"/>
    <col min="9488" max="9488" width="14.7109375" style="3" customWidth="1"/>
    <col min="9489" max="9729" width="9.140625" style="3" customWidth="1"/>
    <col min="9730" max="9730" width="0.71875" style="3" customWidth="1"/>
    <col min="9731" max="9731" width="4.57421875" style="3" customWidth="1"/>
    <col min="9732" max="9732" width="11.28125" style="3" customWidth="1"/>
    <col min="9733" max="9733" width="52.7109375" style="3" customWidth="1"/>
    <col min="9734" max="9734" width="3.57421875" style="3" bestFit="1" customWidth="1"/>
    <col min="9735" max="9735" width="8.00390625" style="3" customWidth="1"/>
    <col min="9736" max="9736" width="9.7109375" style="3" customWidth="1"/>
    <col min="9737" max="9737" width="15.00390625" style="3" customWidth="1"/>
    <col min="9738" max="9738" width="15.57421875" style="3" customWidth="1"/>
    <col min="9739" max="9739" width="21.7109375" style="3" customWidth="1"/>
    <col min="9740" max="9741" width="8.140625" style="3" customWidth="1"/>
    <col min="9742" max="9742" width="18.00390625" style="3" customWidth="1"/>
    <col min="9743" max="9743" width="9.140625" style="3" customWidth="1"/>
    <col min="9744" max="9744" width="14.7109375" style="3" customWidth="1"/>
    <col min="9745" max="9985" width="9.140625" style="3" customWidth="1"/>
    <col min="9986" max="9986" width="0.71875" style="3" customWidth="1"/>
    <col min="9987" max="9987" width="4.57421875" style="3" customWidth="1"/>
    <col min="9988" max="9988" width="11.28125" style="3" customWidth="1"/>
    <col min="9989" max="9989" width="52.7109375" style="3" customWidth="1"/>
    <col min="9990" max="9990" width="3.57421875" style="3" bestFit="1" customWidth="1"/>
    <col min="9991" max="9991" width="8.00390625" style="3" customWidth="1"/>
    <col min="9992" max="9992" width="9.7109375" style="3" customWidth="1"/>
    <col min="9993" max="9993" width="15.00390625" style="3" customWidth="1"/>
    <col min="9994" max="9994" width="15.57421875" style="3" customWidth="1"/>
    <col min="9995" max="9995" width="21.7109375" style="3" customWidth="1"/>
    <col min="9996" max="9997" width="8.140625" style="3" customWidth="1"/>
    <col min="9998" max="9998" width="18.00390625" style="3" customWidth="1"/>
    <col min="9999" max="9999" width="9.140625" style="3" customWidth="1"/>
    <col min="10000" max="10000" width="14.7109375" style="3" customWidth="1"/>
    <col min="10001" max="10241" width="9.140625" style="3" customWidth="1"/>
    <col min="10242" max="10242" width="0.71875" style="3" customWidth="1"/>
    <col min="10243" max="10243" width="4.57421875" style="3" customWidth="1"/>
    <col min="10244" max="10244" width="11.28125" style="3" customWidth="1"/>
    <col min="10245" max="10245" width="52.7109375" style="3" customWidth="1"/>
    <col min="10246" max="10246" width="3.57421875" style="3" bestFit="1" customWidth="1"/>
    <col min="10247" max="10247" width="8.00390625" style="3" customWidth="1"/>
    <col min="10248" max="10248" width="9.7109375" style="3" customWidth="1"/>
    <col min="10249" max="10249" width="15.00390625" style="3" customWidth="1"/>
    <col min="10250" max="10250" width="15.57421875" style="3" customWidth="1"/>
    <col min="10251" max="10251" width="21.7109375" style="3" customWidth="1"/>
    <col min="10252" max="10253" width="8.140625" style="3" customWidth="1"/>
    <col min="10254" max="10254" width="18.00390625" style="3" customWidth="1"/>
    <col min="10255" max="10255" width="9.140625" style="3" customWidth="1"/>
    <col min="10256" max="10256" width="14.7109375" style="3" customWidth="1"/>
    <col min="10257" max="10497" width="9.140625" style="3" customWidth="1"/>
    <col min="10498" max="10498" width="0.71875" style="3" customWidth="1"/>
    <col min="10499" max="10499" width="4.57421875" style="3" customWidth="1"/>
    <col min="10500" max="10500" width="11.28125" style="3" customWidth="1"/>
    <col min="10501" max="10501" width="52.7109375" style="3" customWidth="1"/>
    <col min="10502" max="10502" width="3.57421875" style="3" bestFit="1" customWidth="1"/>
    <col min="10503" max="10503" width="8.00390625" style="3" customWidth="1"/>
    <col min="10504" max="10504" width="9.7109375" style="3" customWidth="1"/>
    <col min="10505" max="10505" width="15.00390625" style="3" customWidth="1"/>
    <col min="10506" max="10506" width="15.57421875" style="3" customWidth="1"/>
    <col min="10507" max="10507" width="21.7109375" style="3" customWidth="1"/>
    <col min="10508" max="10509" width="8.140625" style="3" customWidth="1"/>
    <col min="10510" max="10510" width="18.00390625" style="3" customWidth="1"/>
    <col min="10511" max="10511" width="9.140625" style="3" customWidth="1"/>
    <col min="10512" max="10512" width="14.7109375" style="3" customWidth="1"/>
    <col min="10513" max="10753" width="9.140625" style="3" customWidth="1"/>
    <col min="10754" max="10754" width="0.71875" style="3" customWidth="1"/>
    <col min="10755" max="10755" width="4.57421875" style="3" customWidth="1"/>
    <col min="10756" max="10756" width="11.28125" style="3" customWidth="1"/>
    <col min="10757" max="10757" width="52.7109375" style="3" customWidth="1"/>
    <col min="10758" max="10758" width="3.57421875" style="3" bestFit="1" customWidth="1"/>
    <col min="10759" max="10759" width="8.00390625" style="3" customWidth="1"/>
    <col min="10760" max="10760" width="9.7109375" style="3" customWidth="1"/>
    <col min="10761" max="10761" width="15.00390625" style="3" customWidth="1"/>
    <col min="10762" max="10762" width="15.57421875" style="3" customWidth="1"/>
    <col min="10763" max="10763" width="21.7109375" style="3" customWidth="1"/>
    <col min="10764" max="10765" width="8.140625" style="3" customWidth="1"/>
    <col min="10766" max="10766" width="18.00390625" style="3" customWidth="1"/>
    <col min="10767" max="10767" width="9.140625" style="3" customWidth="1"/>
    <col min="10768" max="10768" width="14.7109375" style="3" customWidth="1"/>
    <col min="10769" max="11009" width="9.140625" style="3" customWidth="1"/>
    <col min="11010" max="11010" width="0.71875" style="3" customWidth="1"/>
    <col min="11011" max="11011" width="4.57421875" style="3" customWidth="1"/>
    <col min="11012" max="11012" width="11.28125" style="3" customWidth="1"/>
    <col min="11013" max="11013" width="52.7109375" style="3" customWidth="1"/>
    <col min="11014" max="11014" width="3.57421875" style="3" bestFit="1" customWidth="1"/>
    <col min="11015" max="11015" width="8.00390625" style="3" customWidth="1"/>
    <col min="11016" max="11016" width="9.7109375" style="3" customWidth="1"/>
    <col min="11017" max="11017" width="15.00390625" style="3" customWidth="1"/>
    <col min="11018" max="11018" width="15.57421875" style="3" customWidth="1"/>
    <col min="11019" max="11019" width="21.7109375" style="3" customWidth="1"/>
    <col min="11020" max="11021" width="8.140625" style="3" customWidth="1"/>
    <col min="11022" max="11022" width="18.00390625" style="3" customWidth="1"/>
    <col min="11023" max="11023" width="9.140625" style="3" customWidth="1"/>
    <col min="11024" max="11024" width="14.7109375" style="3" customWidth="1"/>
    <col min="11025" max="11265" width="9.140625" style="3" customWidth="1"/>
    <col min="11266" max="11266" width="0.71875" style="3" customWidth="1"/>
    <col min="11267" max="11267" width="4.57421875" style="3" customWidth="1"/>
    <col min="11268" max="11268" width="11.28125" style="3" customWidth="1"/>
    <col min="11269" max="11269" width="52.7109375" style="3" customWidth="1"/>
    <col min="11270" max="11270" width="3.57421875" style="3" bestFit="1" customWidth="1"/>
    <col min="11271" max="11271" width="8.00390625" style="3" customWidth="1"/>
    <col min="11272" max="11272" width="9.7109375" style="3" customWidth="1"/>
    <col min="11273" max="11273" width="15.00390625" style="3" customWidth="1"/>
    <col min="11274" max="11274" width="15.57421875" style="3" customWidth="1"/>
    <col min="11275" max="11275" width="21.7109375" style="3" customWidth="1"/>
    <col min="11276" max="11277" width="8.140625" style="3" customWidth="1"/>
    <col min="11278" max="11278" width="18.00390625" style="3" customWidth="1"/>
    <col min="11279" max="11279" width="9.140625" style="3" customWidth="1"/>
    <col min="11280" max="11280" width="14.7109375" style="3" customWidth="1"/>
    <col min="11281" max="11521" width="9.140625" style="3" customWidth="1"/>
    <col min="11522" max="11522" width="0.71875" style="3" customWidth="1"/>
    <col min="11523" max="11523" width="4.57421875" style="3" customWidth="1"/>
    <col min="11524" max="11524" width="11.28125" style="3" customWidth="1"/>
    <col min="11525" max="11525" width="52.7109375" style="3" customWidth="1"/>
    <col min="11526" max="11526" width="3.57421875" style="3" bestFit="1" customWidth="1"/>
    <col min="11527" max="11527" width="8.00390625" style="3" customWidth="1"/>
    <col min="11528" max="11528" width="9.7109375" style="3" customWidth="1"/>
    <col min="11529" max="11529" width="15.00390625" style="3" customWidth="1"/>
    <col min="11530" max="11530" width="15.57421875" style="3" customWidth="1"/>
    <col min="11531" max="11531" width="21.7109375" style="3" customWidth="1"/>
    <col min="11532" max="11533" width="8.140625" style="3" customWidth="1"/>
    <col min="11534" max="11534" width="18.00390625" style="3" customWidth="1"/>
    <col min="11535" max="11535" width="9.140625" style="3" customWidth="1"/>
    <col min="11536" max="11536" width="14.7109375" style="3" customWidth="1"/>
    <col min="11537" max="11777" width="9.140625" style="3" customWidth="1"/>
    <col min="11778" max="11778" width="0.71875" style="3" customWidth="1"/>
    <col min="11779" max="11779" width="4.57421875" style="3" customWidth="1"/>
    <col min="11780" max="11780" width="11.28125" style="3" customWidth="1"/>
    <col min="11781" max="11781" width="52.7109375" style="3" customWidth="1"/>
    <col min="11782" max="11782" width="3.57421875" style="3" bestFit="1" customWidth="1"/>
    <col min="11783" max="11783" width="8.00390625" style="3" customWidth="1"/>
    <col min="11784" max="11784" width="9.7109375" style="3" customWidth="1"/>
    <col min="11785" max="11785" width="15.00390625" style="3" customWidth="1"/>
    <col min="11786" max="11786" width="15.57421875" style="3" customWidth="1"/>
    <col min="11787" max="11787" width="21.7109375" style="3" customWidth="1"/>
    <col min="11788" max="11789" width="8.140625" style="3" customWidth="1"/>
    <col min="11790" max="11790" width="18.00390625" style="3" customWidth="1"/>
    <col min="11791" max="11791" width="9.140625" style="3" customWidth="1"/>
    <col min="11792" max="11792" width="14.7109375" style="3" customWidth="1"/>
    <col min="11793" max="12033" width="9.140625" style="3" customWidth="1"/>
    <col min="12034" max="12034" width="0.71875" style="3" customWidth="1"/>
    <col min="12035" max="12035" width="4.57421875" style="3" customWidth="1"/>
    <col min="12036" max="12036" width="11.28125" style="3" customWidth="1"/>
    <col min="12037" max="12037" width="52.7109375" style="3" customWidth="1"/>
    <col min="12038" max="12038" width="3.57421875" style="3" bestFit="1" customWidth="1"/>
    <col min="12039" max="12039" width="8.00390625" style="3" customWidth="1"/>
    <col min="12040" max="12040" width="9.7109375" style="3" customWidth="1"/>
    <col min="12041" max="12041" width="15.00390625" style="3" customWidth="1"/>
    <col min="12042" max="12042" width="15.57421875" style="3" customWidth="1"/>
    <col min="12043" max="12043" width="21.7109375" style="3" customWidth="1"/>
    <col min="12044" max="12045" width="8.140625" style="3" customWidth="1"/>
    <col min="12046" max="12046" width="18.00390625" style="3" customWidth="1"/>
    <col min="12047" max="12047" width="9.140625" style="3" customWidth="1"/>
    <col min="12048" max="12048" width="14.7109375" style="3" customWidth="1"/>
    <col min="12049" max="12289" width="9.140625" style="3" customWidth="1"/>
    <col min="12290" max="12290" width="0.71875" style="3" customWidth="1"/>
    <col min="12291" max="12291" width="4.57421875" style="3" customWidth="1"/>
    <col min="12292" max="12292" width="11.28125" style="3" customWidth="1"/>
    <col min="12293" max="12293" width="52.7109375" style="3" customWidth="1"/>
    <col min="12294" max="12294" width="3.57421875" style="3" bestFit="1" customWidth="1"/>
    <col min="12295" max="12295" width="8.00390625" style="3" customWidth="1"/>
    <col min="12296" max="12296" width="9.7109375" style="3" customWidth="1"/>
    <col min="12297" max="12297" width="15.00390625" style="3" customWidth="1"/>
    <col min="12298" max="12298" width="15.57421875" style="3" customWidth="1"/>
    <col min="12299" max="12299" width="21.7109375" style="3" customWidth="1"/>
    <col min="12300" max="12301" width="8.140625" style="3" customWidth="1"/>
    <col min="12302" max="12302" width="18.00390625" style="3" customWidth="1"/>
    <col min="12303" max="12303" width="9.140625" style="3" customWidth="1"/>
    <col min="12304" max="12304" width="14.7109375" style="3" customWidth="1"/>
    <col min="12305" max="12545" width="9.140625" style="3" customWidth="1"/>
    <col min="12546" max="12546" width="0.71875" style="3" customWidth="1"/>
    <col min="12547" max="12547" width="4.57421875" style="3" customWidth="1"/>
    <col min="12548" max="12548" width="11.28125" style="3" customWidth="1"/>
    <col min="12549" max="12549" width="52.7109375" style="3" customWidth="1"/>
    <col min="12550" max="12550" width="3.57421875" style="3" bestFit="1" customWidth="1"/>
    <col min="12551" max="12551" width="8.00390625" style="3" customWidth="1"/>
    <col min="12552" max="12552" width="9.7109375" style="3" customWidth="1"/>
    <col min="12553" max="12553" width="15.00390625" style="3" customWidth="1"/>
    <col min="12554" max="12554" width="15.57421875" style="3" customWidth="1"/>
    <col min="12555" max="12555" width="21.7109375" style="3" customWidth="1"/>
    <col min="12556" max="12557" width="8.140625" style="3" customWidth="1"/>
    <col min="12558" max="12558" width="18.00390625" style="3" customWidth="1"/>
    <col min="12559" max="12559" width="9.140625" style="3" customWidth="1"/>
    <col min="12560" max="12560" width="14.7109375" style="3" customWidth="1"/>
    <col min="12561" max="12801" width="9.140625" style="3" customWidth="1"/>
    <col min="12802" max="12802" width="0.71875" style="3" customWidth="1"/>
    <col min="12803" max="12803" width="4.57421875" style="3" customWidth="1"/>
    <col min="12804" max="12804" width="11.28125" style="3" customWidth="1"/>
    <col min="12805" max="12805" width="52.7109375" style="3" customWidth="1"/>
    <col min="12806" max="12806" width="3.57421875" style="3" bestFit="1" customWidth="1"/>
    <col min="12807" max="12807" width="8.00390625" style="3" customWidth="1"/>
    <col min="12808" max="12808" width="9.7109375" style="3" customWidth="1"/>
    <col min="12809" max="12809" width="15.00390625" style="3" customWidth="1"/>
    <col min="12810" max="12810" width="15.57421875" style="3" customWidth="1"/>
    <col min="12811" max="12811" width="21.7109375" style="3" customWidth="1"/>
    <col min="12812" max="12813" width="8.140625" style="3" customWidth="1"/>
    <col min="12814" max="12814" width="18.00390625" style="3" customWidth="1"/>
    <col min="12815" max="12815" width="9.140625" style="3" customWidth="1"/>
    <col min="12816" max="12816" width="14.7109375" style="3" customWidth="1"/>
    <col min="12817" max="13057" width="9.140625" style="3" customWidth="1"/>
    <col min="13058" max="13058" width="0.71875" style="3" customWidth="1"/>
    <col min="13059" max="13059" width="4.57421875" style="3" customWidth="1"/>
    <col min="13060" max="13060" width="11.28125" style="3" customWidth="1"/>
    <col min="13061" max="13061" width="52.7109375" style="3" customWidth="1"/>
    <col min="13062" max="13062" width="3.57421875" style="3" bestFit="1" customWidth="1"/>
    <col min="13063" max="13063" width="8.00390625" style="3" customWidth="1"/>
    <col min="13064" max="13064" width="9.7109375" style="3" customWidth="1"/>
    <col min="13065" max="13065" width="15.00390625" style="3" customWidth="1"/>
    <col min="13066" max="13066" width="15.57421875" style="3" customWidth="1"/>
    <col min="13067" max="13067" width="21.7109375" style="3" customWidth="1"/>
    <col min="13068" max="13069" width="8.140625" style="3" customWidth="1"/>
    <col min="13070" max="13070" width="18.00390625" style="3" customWidth="1"/>
    <col min="13071" max="13071" width="9.140625" style="3" customWidth="1"/>
    <col min="13072" max="13072" width="14.7109375" style="3" customWidth="1"/>
    <col min="13073" max="13313" width="9.140625" style="3" customWidth="1"/>
    <col min="13314" max="13314" width="0.71875" style="3" customWidth="1"/>
    <col min="13315" max="13315" width="4.57421875" style="3" customWidth="1"/>
    <col min="13316" max="13316" width="11.28125" style="3" customWidth="1"/>
    <col min="13317" max="13317" width="52.7109375" style="3" customWidth="1"/>
    <col min="13318" max="13318" width="3.57421875" style="3" bestFit="1" customWidth="1"/>
    <col min="13319" max="13319" width="8.00390625" style="3" customWidth="1"/>
    <col min="13320" max="13320" width="9.7109375" style="3" customWidth="1"/>
    <col min="13321" max="13321" width="15.00390625" style="3" customWidth="1"/>
    <col min="13322" max="13322" width="15.57421875" style="3" customWidth="1"/>
    <col min="13323" max="13323" width="21.7109375" style="3" customWidth="1"/>
    <col min="13324" max="13325" width="8.140625" style="3" customWidth="1"/>
    <col min="13326" max="13326" width="18.00390625" style="3" customWidth="1"/>
    <col min="13327" max="13327" width="9.140625" style="3" customWidth="1"/>
    <col min="13328" max="13328" width="14.7109375" style="3" customWidth="1"/>
    <col min="13329" max="13569" width="9.140625" style="3" customWidth="1"/>
    <col min="13570" max="13570" width="0.71875" style="3" customWidth="1"/>
    <col min="13571" max="13571" width="4.57421875" style="3" customWidth="1"/>
    <col min="13572" max="13572" width="11.28125" style="3" customWidth="1"/>
    <col min="13573" max="13573" width="52.7109375" style="3" customWidth="1"/>
    <col min="13574" max="13574" width="3.57421875" style="3" bestFit="1" customWidth="1"/>
    <col min="13575" max="13575" width="8.00390625" style="3" customWidth="1"/>
    <col min="13576" max="13576" width="9.7109375" style="3" customWidth="1"/>
    <col min="13577" max="13577" width="15.00390625" style="3" customWidth="1"/>
    <col min="13578" max="13578" width="15.57421875" style="3" customWidth="1"/>
    <col min="13579" max="13579" width="21.7109375" style="3" customWidth="1"/>
    <col min="13580" max="13581" width="8.140625" style="3" customWidth="1"/>
    <col min="13582" max="13582" width="18.00390625" style="3" customWidth="1"/>
    <col min="13583" max="13583" width="9.140625" style="3" customWidth="1"/>
    <col min="13584" max="13584" width="14.7109375" style="3" customWidth="1"/>
    <col min="13585" max="13825" width="9.140625" style="3" customWidth="1"/>
    <col min="13826" max="13826" width="0.71875" style="3" customWidth="1"/>
    <col min="13827" max="13827" width="4.57421875" style="3" customWidth="1"/>
    <col min="13828" max="13828" width="11.28125" style="3" customWidth="1"/>
    <col min="13829" max="13829" width="52.7109375" style="3" customWidth="1"/>
    <col min="13830" max="13830" width="3.57421875" style="3" bestFit="1" customWidth="1"/>
    <col min="13831" max="13831" width="8.00390625" style="3" customWidth="1"/>
    <col min="13832" max="13832" width="9.7109375" style="3" customWidth="1"/>
    <col min="13833" max="13833" width="15.00390625" style="3" customWidth="1"/>
    <col min="13834" max="13834" width="15.57421875" style="3" customWidth="1"/>
    <col min="13835" max="13835" width="21.7109375" style="3" customWidth="1"/>
    <col min="13836" max="13837" width="8.140625" style="3" customWidth="1"/>
    <col min="13838" max="13838" width="18.00390625" style="3" customWidth="1"/>
    <col min="13839" max="13839" width="9.140625" style="3" customWidth="1"/>
    <col min="13840" max="13840" width="14.7109375" style="3" customWidth="1"/>
    <col min="13841" max="14081" width="9.140625" style="3" customWidth="1"/>
    <col min="14082" max="14082" width="0.71875" style="3" customWidth="1"/>
    <col min="14083" max="14083" width="4.57421875" style="3" customWidth="1"/>
    <col min="14084" max="14084" width="11.28125" style="3" customWidth="1"/>
    <col min="14085" max="14085" width="52.7109375" style="3" customWidth="1"/>
    <col min="14086" max="14086" width="3.57421875" style="3" bestFit="1" customWidth="1"/>
    <col min="14087" max="14087" width="8.00390625" style="3" customWidth="1"/>
    <col min="14088" max="14088" width="9.7109375" style="3" customWidth="1"/>
    <col min="14089" max="14089" width="15.00390625" style="3" customWidth="1"/>
    <col min="14090" max="14090" width="15.57421875" style="3" customWidth="1"/>
    <col min="14091" max="14091" width="21.7109375" style="3" customWidth="1"/>
    <col min="14092" max="14093" width="8.140625" style="3" customWidth="1"/>
    <col min="14094" max="14094" width="18.00390625" style="3" customWidth="1"/>
    <col min="14095" max="14095" width="9.140625" style="3" customWidth="1"/>
    <col min="14096" max="14096" width="14.7109375" style="3" customWidth="1"/>
    <col min="14097" max="14337" width="9.140625" style="3" customWidth="1"/>
    <col min="14338" max="14338" width="0.71875" style="3" customWidth="1"/>
    <col min="14339" max="14339" width="4.57421875" style="3" customWidth="1"/>
    <col min="14340" max="14340" width="11.28125" style="3" customWidth="1"/>
    <col min="14341" max="14341" width="52.7109375" style="3" customWidth="1"/>
    <col min="14342" max="14342" width="3.57421875" style="3" bestFit="1" customWidth="1"/>
    <col min="14343" max="14343" width="8.00390625" style="3" customWidth="1"/>
    <col min="14344" max="14344" width="9.7109375" style="3" customWidth="1"/>
    <col min="14345" max="14345" width="15.00390625" style="3" customWidth="1"/>
    <col min="14346" max="14346" width="15.57421875" style="3" customWidth="1"/>
    <col min="14347" max="14347" width="21.7109375" style="3" customWidth="1"/>
    <col min="14348" max="14349" width="8.140625" style="3" customWidth="1"/>
    <col min="14350" max="14350" width="18.00390625" style="3" customWidth="1"/>
    <col min="14351" max="14351" width="9.140625" style="3" customWidth="1"/>
    <col min="14352" max="14352" width="14.7109375" style="3" customWidth="1"/>
    <col min="14353" max="14593" width="9.140625" style="3" customWidth="1"/>
    <col min="14594" max="14594" width="0.71875" style="3" customWidth="1"/>
    <col min="14595" max="14595" width="4.57421875" style="3" customWidth="1"/>
    <col min="14596" max="14596" width="11.28125" style="3" customWidth="1"/>
    <col min="14597" max="14597" width="52.7109375" style="3" customWidth="1"/>
    <col min="14598" max="14598" width="3.57421875" style="3" bestFit="1" customWidth="1"/>
    <col min="14599" max="14599" width="8.00390625" style="3" customWidth="1"/>
    <col min="14600" max="14600" width="9.7109375" style="3" customWidth="1"/>
    <col min="14601" max="14601" width="15.00390625" style="3" customWidth="1"/>
    <col min="14602" max="14602" width="15.57421875" style="3" customWidth="1"/>
    <col min="14603" max="14603" width="21.7109375" style="3" customWidth="1"/>
    <col min="14604" max="14605" width="8.140625" style="3" customWidth="1"/>
    <col min="14606" max="14606" width="18.00390625" style="3" customWidth="1"/>
    <col min="14607" max="14607" width="9.140625" style="3" customWidth="1"/>
    <col min="14608" max="14608" width="14.7109375" style="3" customWidth="1"/>
    <col min="14609" max="14849" width="9.140625" style="3" customWidth="1"/>
    <col min="14850" max="14850" width="0.71875" style="3" customWidth="1"/>
    <col min="14851" max="14851" width="4.57421875" style="3" customWidth="1"/>
    <col min="14852" max="14852" width="11.28125" style="3" customWidth="1"/>
    <col min="14853" max="14853" width="52.7109375" style="3" customWidth="1"/>
    <col min="14854" max="14854" width="3.57421875" style="3" bestFit="1" customWidth="1"/>
    <col min="14855" max="14855" width="8.00390625" style="3" customWidth="1"/>
    <col min="14856" max="14856" width="9.7109375" style="3" customWidth="1"/>
    <col min="14857" max="14857" width="15.00390625" style="3" customWidth="1"/>
    <col min="14858" max="14858" width="15.57421875" style="3" customWidth="1"/>
    <col min="14859" max="14859" width="21.7109375" style="3" customWidth="1"/>
    <col min="14860" max="14861" width="8.140625" style="3" customWidth="1"/>
    <col min="14862" max="14862" width="18.00390625" style="3" customWidth="1"/>
    <col min="14863" max="14863" width="9.140625" style="3" customWidth="1"/>
    <col min="14864" max="14864" width="14.7109375" style="3" customWidth="1"/>
    <col min="14865" max="15105" width="9.140625" style="3" customWidth="1"/>
    <col min="15106" max="15106" width="0.71875" style="3" customWidth="1"/>
    <col min="15107" max="15107" width="4.57421875" style="3" customWidth="1"/>
    <col min="15108" max="15108" width="11.28125" style="3" customWidth="1"/>
    <col min="15109" max="15109" width="52.7109375" style="3" customWidth="1"/>
    <col min="15110" max="15110" width="3.57421875" style="3" bestFit="1" customWidth="1"/>
    <col min="15111" max="15111" width="8.00390625" style="3" customWidth="1"/>
    <col min="15112" max="15112" width="9.7109375" style="3" customWidth="1"/>
    <col min="15113" max="15113" width="15.00390625" style="3" customWidth="1"/>
    <col min="15114" max="15114" width="15.57421875" style="3" customWidth="1"/>
    <col min="15115" max="15115" width="21.7109375" style="3" customWidth="1"/>
    <col min="15116" max="15117" width="8.140625" style="3" customWidth="1"/>
    <col min="15118" max="15118" width="18.00390625" style="3" customWidth="1"/>
    <col min="15119" max="15119" width="9.140625" style="3" customWidth="1"/>
    <col min="15120" max="15120" width="14.7109375" style="3" customWidth="1"/>
    <col min="15121" max="15361" width="9.140625" style="3" customWidth="1"/>
    <col min="15362" max="15362" width="0.71875" style="3" customWidth="1"/>
    <col min="15363" max="15363" width="4.57421875" style="3" customWidth="1"/>
    <col min="15364" max="15364" width="11.28125" style="3" customWidth="1"/>
    <col min="15365" max="15365" width="52.7109375" style="3" customWidth="1"/>
    <col min="15366" max="15366" width="3.57421875" style="3" bestFit="1" customWidth="1"/>
    <col min="15367" max="15367" width="8.00390625" style="3" customWidth="1"/>
    <col min="15368" max="15368" width="9.7109375" style="3" customWidth="1"/>
    <col min="15369" max="15369" width="15.00390625" style="3" customWidth="1"/>
    <col min="15370" max="15370" width="15.57421875" style="3" customWidth="1"/>
    <col min="15371" max="15371" width="21.7109375" style="3" customWidth="1"/>
    <col min="15372" max="15373" width="8.140625" style="3" customWidth="1"/>
    <col min="15374" max="15374" width="18.00390625" style="3" customWidth="1"/>
    <col min="15375" max="15375" width="9.140625" style="3" customWidth="1"/>
    <col min="15376" max="15376" width="14.7109375" style="3" customWidth="1"/>
    <col min="15377" max="15617" width="9.140625" style="3" customWidth="1"/>
    <col min="15618" max="15618" width="0.71875" style="3" customWidth="1"/>
    <col min="15619" max="15619" width="4.57421875" style="3" customWidth="1"/>
    <col min="15620" max="15620" width="11.28125" style="3" customWidth="1"/>
    <col min="15621" max="15621" width="52.7109375" style="3" customWidth="1"/>
    <col min="15622" max="15622" width="3.57421875" style="3" bestFit="1" customWidth="1"/>
    <col min="15623" max="15623" width="8.00390625" style="3" customWidth="1"/>
    <col min="15624" max="15624" width="9.7109375" style="3" customWidth="1"/>
    <col min="15625" max="15625" width="15.00390625" style="3" customWidth="1"/>
    <col min="15626" max="15626" width="15.57421875" style="3" customWidth="1"/>
    <col min="15627" max="15627" width="21.7109375" style="3" customWidth="1"/>
    <col min="15628" max="15629" width="8.140625" style="3" customWidth="1"/>
    <col min="15630" max="15630" width="18.00390625" style="3" customWidth="1"/>
    <col min="15631" max="15631" width="9.140625" style="3" customWidth="1"/>
    <col min="15632" max="15632" width="14.7109375" style="3" customWidth="1"/>
    <col min="15633" max="15873" width="9.140625" style="3" customWidth="1"/>
    <col min="15874" max="15874" width="0.71875" style="3" customWidth="1"/>
    <col min="15875" max="15875" width="4.57421875" style="3" customWidth="1"/>
    <col min="15876" max="15876" width="11.28125" style="3" customWidth="1"/>
    <col min="15877" max="15877" width="52.7109375" style="3" customWidth="1"/>
    <col min="15878" max="15878" width="3.57421875" style="3" bestFit="1" customWidth="1"/>
    <col min="15879" max="15879" width="8.00390625" style="3" customWidth="1"/>
    <col min="15880" max="15880" width="9.7109375" style="3" customWidth="1"/>
    <col min="15881" max="15881" width="15.00390625" style="3" customWidth="1"/>
    <col min="15882" max="15882" width="15.57421875" style="3" customWidth="1"/>
    <col min="15883" max="15883" width="21.7109375" style="3" customWidth="1"/>
    <col min="15884" max="15885" width="8.140625" style="3" customWidth="1"/>
    <col min="15886" max="15886" width="18.00390625" style="3" customWidth="1"/>
    <col min="15887" max="15887" width="9.140625" style="3" customWidth="1"/>
    <col min="15888" max="15888" width="14.7109375" style="3" customWidth="1"/>
    <col min="15889" max="16129" width="9.140625" style="3" customWidth="1"/>
    <col min="16130" max="16130" width="0.71875" style="3" customWidth="1"/>
    <col min="16131" max="16131" width="4.57421875" style="3" customWidth="1"/>
    <col min="16132" max="16132" width="11.28125" style="3" customWidth="1"/>
    <col min="16133" max="16133" width="52.7109375" style="3" customWidth="1"/>
    <col min="16134" max="16134" width="3.57421875" style="3" bestFit="1" customWidth="1"/>
    <col min="16135" max="16135" width="8.00390625" style="3" customWidth="1"/>
    <col min="16136" max="16136" width="9.7109375" style="3" customWidth="1"/>
    <col min="16137" max="16137" width="15.00390625" style="3" customWidth="1"/>
    <col min="16138" max="16138" width="15.57421875" style="3" customWidth="1"/>
    <col min="16139" max="16139" width="21.7109375" style="3" customWidth="1"/>
    <col min="16140" max="16141" width="8.140625" style="3" customWidth="1"/>
    <col min="16142" max="16142" width="18.00390625" style="3" customWidth="1"/>
    <col min="16143" max="16143" width="9.140625" style="3" customWidth="1"/>
    <col min="16144" max="16144" width="14.7109375" style="3" customWidth="1"/>
    <col min="16145" max="16384" width="9.140625" style="3" customWidth="1"/>
  </cols>
  <sheetData>
    <row r="1" spans="2:9" ht="18" customHeight="1">
      <c r="B1" s="88" t="s">
        <v>28</v>
      </c>
      <c r="C1" s="88"/>
      <c r="D1" s="88"/>
      <c r="E1" s="88"/>
      <c r="F1" s="88"/>
      <c r="G1" s="88"/>
      <c r="H1" s="88"/>
      <c r="I1" s="74"/>
    </row>
    <row r="2" spans="2:9" ht="18">
      <c r="B2" s="88" t="s">
        <v>15</v>
      </c>
      <c r="C2" s="88"/>
      <c r="D2" s="88"/>
      <c r="E2" s="88"/>
      <c r="F2" s="88"/>
      <c r="G2" s="88"/>
      <c r="H2" s="88"/>
      <c r="I2" s="74"/>
    </row>
    <row r="3" spans="2:9" ht="18">
      <c r="B3" s="74"/>
      <c r="C3" s="74"/>
      <c r="D3" s="74"/>
      <c r="E3" s="70"/>
      <c r="F3" s="70"/>
      <c r="G3" s="70"/>
      <c r="H3" s="71"/>
      <c r="I3" s="74"/>
    </row>
    <row r="4" spans="2:9" ht="18">
      <c r="B4" s="86"/>
      <c r="C4" s="86"/>
      <c r="D4" s="86"/>
      <c r="E4" s="70"/>
      <c r="F4" s="70"/>
      <c r="G4" s="70"/>
      <c r="H4" s="71"/>
      <c r="I4" s="86"/>
    </row>
    <row r="5" ht="12.75">
      <c r="B5" s="6" t="s">
        <v>26</v>
      </c>
    </row>
    <row r="6" spans="2:3" ht="12.75">
      <c r="B6" s="6" t="s">
        <v>9</v>
      </c>
      <c r="C6" s="1"/>
    </row>
    <row r="7" spans="2:3" ht="12.75">
      <c r="B7" s="6" t="s">
        <v>27</v>
      </c>
      <c r="C7" s="1"/>
    </row>
    <row r="8" spans="2:3" ht="12.75">
      <c r="B8" s="6"/>
      <c r="C8" s="1"/>
    </row>
    <row r="9" spans="2:3" ht="12.75">
      <c r="B9" s="6"/>
      <c r="C9" s="1"/>
    </row>
    <row r="10" spans="2:3" ht="12.75">
      <c r="B10" s="6"/>
      <c r="C10" s="1"/>
    </row>
    <row r="11" spans="2:3" ht="12.75">
      <c r="B11" s="6"/>
      <c r="C11" s="1"/>
    </row>
    <row r="12" spans="2:3" ht="12.75">
      <c r="B12" s="6"/>
      <c r="C12" s="1"/>
    </row>
    <row r="13" spans="1:17" s="13" customFormat="1" ht="18">
      <c r="A13" s="15"/>
      <c r="B13" s="14"/>
      <c r="C13" s="15"/>
      <c r="D13" s="16" t="s">
        <v>16</v>
      </c>
      <c r="E13" s="17"/>
      <c r="F13" s="18"/>
      <c r="G13" s="89"/>
      <c r="H13" s="89"/>
      <c r="I13" s="75"/>
      <c r="J13" s="35"/>
      <c r="K13" s="32"/>
      <c r="L13" s="29"/>
      <c r="M13" s="15"/>
      <c r="N13" s="19"/>
      <c r="O13" s="27"/>
      <c r="Q13" s="19"/>
    </row>
    <row r="14" spans="10:14" ht="12.75">
      <c r="J14" s="36"/>
      <c r="K14" s="30"/>
      <c r="L14" s="30"/>
      <c r="M14" s="4"/>
      <c r="N14" s="24"/>
    </row>
    <row r="15" spans="4:14" ht="12.75">
      <c r="D15" s="9" t="str">
        <f>+D51</f>
        <v>Celkem za založení výsevu (LOK 1-11) včetně materiálu bez DPH</v>
      </c>
      <c r="E15" s="10"/>
      <c r="F15" s="11"/>
      <c r="G15" s="37"/>
      <c r="H15" s="12">
        <f>+H51</f>
        <v>0</v>
      </c>
      <c r="I15" s="12"/>
      <c r="M15" s="4"/>
      <c r="N15" s="24"/>
    </row>
    <row r="16" spans="4:14" ht="12.75">
      <c r="D16" s="9" t="str">
        <f>+D64</f>
        <v>Celkem za založení trávníku (LOK 3) včetně materiálu bez DPH</v>
      </c>
      <c r="E16" s="10"/>
      <c r="F16" s="11"/>
      <c r="G16" s="37"/>
      <c r="H16" s="12">
        <f>+H64</f>
        <v>0</v>
      </c>
      <c r="I16" s="12"/>
      <c r="M16" s="4"/>
      <c r="N16" s="24"/>
    </row>
    <row r="17" spans="4:14" ht="12.75">
      <c r="D17" s="9" t="str">
        <f>+D72</f>
        <v>Celkem za následnou péči po dobu 1. roku bez DPH</v>
      </c>
      <c r="E17" s="10"/>
      <c r="F17" s="11"/>
      <c r="G17" s="37"/>
      <c r="H17" s="12">
        <f>+H72</f>
        <v>0</v>
      </c>
      <c r="I17" s="12"/>
      <c r="M17" s="4"/>
      <c r="N17" s="24"/>
    </row>
    <row r="18" spans="4:14" ht="12.75">
      <c r="D18" s="9"/>
      <c r="E18" s="10"/>
      <c r="F18" s="11"/>
      <c r="G18" s="37"/>
      <c r="H18" s="12"/>
      <c r="I18" s="12"/>
      <c r="K18" s="31"/>
      <c r="M18" s="4"/>
      <c r="N18" s="24"/>
    </row>
    <row r="19" spans="1:17" s="13" customFormat="1" ht="18">
      <c r="A19" s="15"/>
      <c r="B19" s="14"/>
      <c r="C19" s="15"/>
      <c r="D19" s="16" t="s">
        <v>18</v>
      </c>
      <c r="E19" s="17"/>
      <c r="F19" s="18"/>
      <c r="G19" s="89">
        <f>SUM(H15:H17)</f>
        <v>0</v>
      </c>
      <c r="H19" s="89"/>
      <c r="I19" s="75"/>
      <c r="J19" s="72"/>
      <c r="K19" s="32"/>
      <c r="L19" s="29"/>
      <c r="M19" s="15"/>
      <c r="N19" s="19"/>
      <c r="O19" s="27"/>
      <c r="Q19" s="19"/>
    </row>
    <row r="20" spans="4:14" ht="12.75">
      <c r="D20" s="9" t="s">
        <v>12</v>
      </c>
      <c r="E20" s="10"/>
      <c r="F20" s="11"/>
      <c r="G20" s="1"/>
      <c r="H20" s="12">
        <f>+G19*0.21</f>
        <v>0</v>
      </c>
      <c r="I20" s="12"/>
      <c r="M20" s="4"/>
      <c r="N20" s="24"/>
    </row>
    <row r="21" spans="4:14" ht="12.75">
      <c r="D21" s="9" t="s">
        <v>19</v>
      </c>
      <c r="E21" s="10"/>
      <c r="F21" s="11"/>
      <c r="G21" s="1"/>
      <c r="H21" s="12">
        <f>+G19+H20</f>
        <v>0</v>
      </c>
      <c r="I21" s="12"/>
      <c r="M21" s="4"/>
      <c r="N21" s="24"/>
    </row>
    <row r="22" spans="1:17" s="13" customFormat="1" ht="18">
      <c r="A22" s="15"/>
      <c r="B22" s="14"/>
      <c r="C22" s="15"/>
      <c r="D22" s="16"/>
      <c r="E22" s="17"/>
      <c r="F22" s="18"/>
      <c r="G22" s="40"/>
      <c r="H22" s="44"/>
      <c r="I22" s="75"/>
      <c r="J22" s="35"/>
      <c r="K22" s="46"/>
      <c r="L22" s="29"/>
      <c r="M22" s="15"/>
      <c r="N22" s="19"/>
      <c r="O22" s="27"/>
      <c r="Q22" s="19"/>
    </row>
    <row r="23" spans="1:17" s="13" customFormat="1" ht="18">
      <c r="A23" s="15"/>
      <c r="B23" s="14"/>
      <c r="C23" s="15"/>
      <c r="D23" s="16"/>
      <c r="E23" s="17"/>
      <c r="F23" s="18"/>
      <c r="G23" s="40"/>
      <c r="H23" s="44"/>
      <c r="I23" s="87"/>
      <c r="J23" s="35"/>
      <c r="K23" s="46"/>
      <c r="L23" s="29"/>
      <c r="M23" s="15"/>
      <c r="N23" s="19"/>
      <c r="O23" s="27"/>
      <c r="Q23" s="19"/>
    </row>
    <row r="24" spans="1:17" s="13" customFormat="1" ht="18">
      <c r="A24" s="15"/>
      <c r="B24" s="14"/>
      <c r="C24" s="15"/>
      <c r="D24" s="16"/>
      <c r="E24" s="17"/>
      <c r="F24" s="18"/>
      <c r="G24" s="40"/>
      <c r="H24" s="44"/>
      <c r="I24" s="87"/>
      <c r="J24" s="35"/>
      <c r="K24" s="46"/>
      <c r="L24" s="29"/>
      <c r="M24" s="15"/>
      <c r="N24" s="19"/>
      <c r="O24" s="27"/>
      <c r="Q24" s="19"/>
    </row>
    <row r="25" spans="1:17" s="5" customFormat="1" ht="12.75">
      <c r="A25" s="4"/>
      <c r="B25" s="10"/>
      <c r="C25" s="22"/>
      <c r="D25" s="9"/>
      <c r="E25" s="10"/>
      <c r="F25" s="37"/>
      <c r="G25" s="37"/>
      <c r="H25" s="12"/>
      <c r="I25" s="12"/>
      <c r="J25" s="35"/>
      <c r="K25" s="29"/>
      <c r="L25" s="33"/>
      <c r="M25" s="22"/>
      <c r="N25" s="25"/>
      <c r="O25" s="28"/>
      <c r="Q25" s="25"/>
    </row>
    <row r="26" spans="1:17" s="5" customFormat="1" ht="12.75">
      <c r="A26" s="4"/>
      <c r="B26" s="10"/>
      <c r="C26" s="22"/>
      <c r="D26" s="9"/>
      <c r="E26" s="10"/>
      <c r="F26" s="37"/>
      <c r="G26" s="37"/>
      <c r="H26" s="12"/>
      <c r="I26" s="12"/>
      <c r="J26" s="35"/>
      <c r="K26" s="29"/>
      <c r="L26" s="33"/>
      <c r="M26" s="22"/>
      <c r="N26" s="25"/>
      <c r="O26" s="28"/>
      <c r="Q26" s="25"/>
    </row>
    <row r="27" spans="2:17" ht="13.5" customHeight="1">
      <c r="B27" s="1" t="s">
        <v>1</v>
      </c>
      <c r="C27" s="2" t="s">
        <v>60</v>
      </c>
      <c r="D27" s="3"/>
      <c r="E27" s="4" t="s">
        <v>2</v>
      </c>
      <c r="F27" s="21" t="s">
        <v>3</v>
      </c>
      <c r="G27" s="43" t="s">
        <v>4</v>
      </c>
      <c r="H27" s="57" t="s">
        <v>5</v>
      </c>
      <c r="I27" s="4"/>
      <c r="J27" s="3"/>
      <c r="K27" s="4"/>
      <c r="L27" s="58"/>
      <c r="M27" s="4"/>
      <c r="N27" s="3"/>
      <c r="O27" s="3"/>
      <c r="Q27" s="3"/>
    </row>
    <row r="28" spans="1:256" s="55" customFormat="1" ht="51">
      <c r="A28" s="48"/>
      <c r="B28" s="49">
        <v>1</v>
      </c>
      <c r="C28" s="49">
        <v>184802111</v>
      </c>
      <c r="D28" s="50" t="s">
        <v>29</v>
      </c>
      <c r="E28" s="49" t="s">
        <v>0</v>
      </c>
      <c r="F28" s="51">
        <v>2094</v>
      </c>
      <c r="G28" s="51"/>
      <c r="H28" s="52">
        <f>+F28*G28</f>
        <v>0</v>
      </c>
      <c r="I28" s="38"/>
      <c r="J28" s="76"/>
      <c r="K28" s="53"/>
      <c r="L28" s="54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82" customFormat="1" ht="38.25">
      <c r="A29" s="77"/>
      <c r="B29" s="49">
        <v>2</v>
      </c>
      <c r="C29" s="49">
        <v>111301111</v>
      </c>
      <c r="D29" s="50" t="s">
        <v>30</v>
      </c>
      <c r="E29" s="49" t="s">
        <v>10</v>
      </c>
      <c r="F29" s="51">
        <f>+(85+35+80)</f>
        <v>200</v>
      </c>
      <c r="G29" s="51"/>
      <c r="H29" s="52">
        <f>+F29*G29</f>
        <v>0</v>
      </c>
      <c r="I29" s="78"/>
      <c r="J29" s="79"/>
      <c r="K29" s="80"/>
      <c r="L29" s="81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</row>
    <row r="30" spans="1:256" s="82" customFormat="1" ht="25.5">
      <c r="A30" s="77"/>
      <c r="B30" s="49">
        <v>3</v>
      </c>
      <c r="C30" s="49">
        <v>162602112</v>
      </c>
      <c r="D30" s="50" t="s">
        <v>31</v>
      </c>
      <c r="E30" s="49" t="s">
        <v>10</v>
      </c>
      <c r="F30" s="51">
        <v>8</v>
      </c>
      <c r="G30" s="51"/>
      <c r="H30" s="52">
        <f>+F30*G30</f>
        <v>0</v>
      </c>
      <c r="I30" s="78"/>
      <c r="J30" s="79"/>
      <c r="K30" s="80"/>
      <c r="L30" s="81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</row>
    <row r="31" spans="1:256" s="55" customFormat="1" ht="25.5">
      <c r="A31" s="48"/>
      <c r="B31" s="49">
        <v>4</v>
      </c>
      <c r="C31" s="49">
        <v>183403111</v>
      </c>
      <c r="D31" s="50" t="s">
        <v>53</v>
      </c>
      <c r="E31" s="49" t="s">
        <v>0</v>
      </c>
      <c r="F31" s="51">
        <v>12</v>
      </c>
      <c r="G31" s="51"/>
      <c r="H31" s="52">
        <f aca="true" t="shared" si="0" ref="H31">G31*F31</f>
        <v>0</v>
      </c>
      <c r="I31" s="38"/>
      <c r="J31" s="48"/>
      <c r="K31" s="53"/>
      <c r="L31" s="54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55" customFormat="1" ht="25.5">
      <c r="A32" s="48"/>
      <c r="B32" s="49">
        <v>5</v>
      </c>
      <c r="C32" s="49">
        <v>183403114</v>
      </c>
      <c r="D32" s="50" t="s">
        <v>52</v>
      </c>
      <c r="E32" s="49" t="s">
        <v>0</v>
      </c>
      <c r="F32" s="51">
        <f>+(F28-F31)*2</f>
        <v>4164</v>
      </c>
      <c r="G32" s="51"/>
      <c r="H32" s="52">
        <f aca="true" t="shared" si="1" ref="H32">G32*F32</f>
        <v>0</v>
      </c>
      <c r="I32" s="38"/>
      <c r="J32" s="48"/>
      <c r="K32" s="53"/>
      <c r="L32" s="54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55" customFormat="1" ht="25.5">
      <c r="A33" s="48"/>
      <c r="B33" s="49">
        <v>6</v>
      </c>
      <c r="C33" s="49">
        <v>181351103</v>
      </c>
      <c r="D33" s="50" t="s">
        <v>59</v>
      </c>
      <c r="E33" s="49" t="s">
        <v>0</v>
      </c>
      <c r="F33" s="51">
        <f>+F28</f>
        <v>2094</v>
      </c>
      <c r="G33" s="51"/>
      <c r="H33" s="52">
        <f>G33*F33</f>
        <v>0</v>
      </c>
      <c r="I33" s="38"/>
      <c r="J33" s="48"/>
      <c r="K33" s="53"/>
      <c r="L33" s="54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55" customFormat="1" ht="12.75">
      <c r="A34" s="48"/>
      <c r="B34" s="49">
        <v>7</v>
      </c>
      <c r="C34" s="49">
        <v>183403153</v>
      </c>
      <c r="D34" s="50" t="s">
        <v>33</v>
      </c>
      <c r="E34" s="49" t="s">
        <v>0</v>
      </c>
      <c r="F34" s="51">
        <f>+F33*2</f>
        <v>4188</v>
      </c>
      <c r="G34" s="51"/>
      <c r="H34" s="52">
        <f aca="true" t="shared" si="2" ref="H34:H37">G34*F34</f>
        <v>0</v>
      </c>
      <c r="I34" s="38"/>
      <c r="J34" s="48"/>
      <c r="K34" s="53"/>
      <c r="L34" s="54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55" customFormat="1" ht="12.75">
      <c r="A35" s="48"/>
      <c r="B35" s="49">
        <v>8</v>
      </c>
      <c r="C35" s="49">
        <v>183403161</v>
      </c>
      <c r="D35" s="50" t="s">
        <v>34</v>
      </c>
      <c r="E35" s="49" t="s">
        <v>0</v>
      </c>
      <c r="F35" s="51">
        <f>+F34</f>
        <v>4188</v>
      </c>
      <c r="G35" s="51"/>
      <c r="H35" s="52">
        <f t="shared" si="2"/>
        <v>0</v>
      </c>
      <c r="I35" s="38"/>
      <c r="J35" s="48"/>
      <c r="K35" s="53"/>
      <c r="L35" s="54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55" customFormat="1" ht="25.5">
      <c r="A36" s="48"/>
      <c r="B36" s="49">
        <v>9</v>
      </c>
      <c r="C36" s="49">
        <v>181411121</v>
      </c>
      <c r="D36" s="50" t="s">
        <v>35</v>
      </c>
      <c r="E36" s="49" t="s">
        <v>0</v>
      </c>
      <c r="F36" s="62">
        <f>+F28</f>
        <v>2094</v>
      </c>
      <c r="G36" s="51"/>
      <c r="H36" s="52">
        <f t="shared" si="2"/>
        <v>0</v>
      </c>
      <c r="I36" s="38"/>
      <c r="J36" s="48"/>
      <c r="K36" s="53"/>
      <c r="L36" s="54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51">
      <c r="A37" s="48"/>
      <c r="B37" s="49">
        <v>10</v>
      </c>
      <c r="C37" s="83" t="s">
        <v>42</v>
      </c>
      <c r="D37" s="50" t="s">
        <v>43</v>
      </c>
      <c r="E37" s="49" t="s">
        <v>0</v>
      </c>
      <c r="F37" s="51">
        <f>+F36-202</f>
        <v>1892</v>
      </c>
      <c r="G37" s="51"/>
      <c r="H37" s="52">
        <f t="shared" si="2"/>
        <v>0</v>
      </c>
      <c r="I37" s="84"/>
      <c r="J37" s="48"/>
      <c r="K37" s="53"/>
      <c r="L37" s="54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55" customFormat="1" ht="12.75">
      <c r="A38" s="48"/>
      <c r="B38" s="49">
        <v>11</v>
      </c>
      <c r="C38" s="49" t="s">
        <v>6</v>
      </c>
      <c r="D38" s="50" t="s">
        <v>23</v>
      </c>
      <c r="E38" s="49" t="s">
        <v>10</v>
      </c>
      <c r="F38" s="51">
        <v>84</v>
      </c>
      <c r="G38" s="51"/>
      <c r="H38" s="52">
        <f aca="true" t="shared" si="3" ref="H38:H50">G38*F38</f>
        <v>0</v>
      </c>
      <c r="I38" s="56"/>
      <c r="J38" s="48"/>
      <c r="K38" s="53"/>
      <c r="L38" s="54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55" customFormat="1" ht="25.5">
      <c r="A39" s="48"/>
      <c r="B39" s="49">
        <v>12</v>
      </c>
      <c r="C39" s="49" t="s">
        <v>6</v>
      </c>
      <c r="D39" s="50" t="s">
        <v>44</v>
      </c>
      <c r="E39" s="49" t="s">
        <v>7</v>
      </c>
      <c r="F39" s="51">
        <v>1</v>
      </c>
      <c r="G39" s="51"/>
      <c r="H39" s="52">
        <f aca="true" t="shared" si="4" ref="H39">G39*F39</f>
        <v>0</v>
      </c>
      <c r="I39" s="56"/>
      <c r="J39" s="48"/>
      <c r="K39" s="53"/>
      <c r="L39" s="54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55" customFormat="1" ht="25.5">
      <c r="A40" s="48"/>
      <c r="B40" s="49">
        <v>13</v>
      </c>
      <c r="C40" s="49" t="s">
        <v>6</v>
      </c>
      <c r="D40" s="50" t="s">
        <v>45</v>
      </c>
      <c r="E40" s="49" t="s">
        <v>7</v>
      </c>
      <c r="F40" s="51">
        <v>0.7</v>
      </c>
      <c r="G40" s="51"/>
      <c r="H40" s="52">
        <f aca="true" t="shared" si="5" ref="H40:H41">G40*F40</f>
        <v>0</v>
      </c>
      <c r="I40" s="56"/>
      <c r="J40" s="48"/>
      <c r="K40" s="53"/>
      <c r="L40" s="54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55" customFormat="1" ht="25.5">
      <c r="A41" s="48"/>
      <c r="B41" s="49">
        <v>14</v>
      </c>
      <c r="C41" s="49" t="s">
        <v>6</v>
      </c>
      <c r="D41" s="50" t="s">
        <v>46</v>
      </c>
      <c r="E41" s="49" t="s">
        <v>7</v>
      </c>
      <c r="F41" s="51">
        <v>1.8</v>
      </c>
      <c r="G41" s="51"/>
      <c r="H41" s="52">
        <f t="shared" si="5"/>
        <v>0</v>
      </c>
      <c r="I41" s="56"/>
      <c r="J41" s="48"/>
      <c r="K41" s="73"/>
      <c r="L41" s="54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s="55" customFormat="1" ht="25.5">
      <c r="A42" s="48"/>
      <c r="B42" s="49">
        <v>15</v>
      </c>
      <c r="C42" s="49" t="s">
        <v>6</v>
      </c>
      <c r="D42" s="50" t="s">
        <v>24</v>
      </c>
      <c r="E42" s="49" t="s">
        <v>7</v>
      </c>
      <c r="F42" s="51">
        <v>0.4</v>
      </c>
      <c r="G42" s="51"/>
      <c r="H42" s="52">
        <f aca="true" t="shared" si="6" ref="H42">G42*F42</f>
        <v>0</v>
      </c>
      <c r="I42" s="56"/>
      <c r="J42" s="48"/>
      <c r="K42" s="53"/>
      <c r="L42" s="54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55" customFormat="1" ht="25.5">
      <c r="A43" s="48"/>
      <c r="B43" s="49">
        <v>16</v>
      </c>
      <c r="C43" s="49" t="s">
        <v>6</v>
      </c>
      <c r="D43" s="50" t="s">
        <v>47</v>
      </c>
      <c r="E43" s="49" t="s">
        <v>7</v>
      </c>
      <c r="F43" s="51">
        <v>0.8</v>
      </c>
      <c r="G43" s="51"/>
      <c r="H43" s="52">
        <f aca="true" t="shared" si="7" ref="H43">G43*F43</f>
        <v>0</v>
      </c>
      <c r="I43" s="56"/>
      <c r="J43" s="48"/>
      <c r="K43" s="53"/>
      <c r="L43" s="54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s="55" customFormat="1" ht="25.5">
      <c r="A44" s="48"/>
      <c r="B44" s="49">
        <v>17</v>
      </c>
      <c r="C44" s="49" t="s">
        <v>6</v>
      </c>
      <c r="D44" s="50" t="s">
        <v>48</v>
      </c>
      <c r="E44" s="49" t="s">
        <v>7</v>
      </c>
      <c r="F44" s="51">
        <v>1.16</v>
      </c>
      <c r="G44" s="51"/>
      <c r="H44" s="52">
        <f aca="true" t="shared" si="8" ref="H44">G44*F44</f>
        <v>0</v>
      </c>
      <c r="I44" s="56"/>
      <c r="J44" s="48"/>
      <c r="K44" s="53"/>
      <c r="L44" s="54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s="55" customFormat="1" ht="25.5">
      <c r="A45" s="48"/>
      <c r="B45" s="49">
        <v>18</v>
      </c>
      <c r="C45" s="49" t="s">
        <v>6</v>
      </c>
      <c r="D45" s="50" t="s">
        <v>49</v>
      </c>
      <c r="E45" s="49" t="s">
        <v>7</v>
      </c>
      <c r="F45" s="51">
        <v>0.8</v>
      </c>
      <c r="G45" s="51"/>
      <c r="H45" s="52">
        <f>G45*F45</f>
        <v>0</v>
      </c>
      <c r="I45" s="56"/>
      <c r="J45" s="48"/>
      <c r="K45" s="73"/>
      <c r="L45" s="54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s="55" customFormat="1" ht="25.5">
      <c r="A46" s="48"/>
      <c r="B46" s="49">
        <v>19</v>
      </c>
      <c r="C46" s="49" t="s">
        <v>6</v>
      </c>
      <c r="D46" s="50" t="s">
        <v>57</v>
      </c>
      <c r="E46" s="49" t="s">
        <v>7</v>
      </c>
      <c r="F46" s="51">
        <v>1.25</v>
      </c>
      <c r="G46" s="51"/>
      <c r="H46" s="52">
        <f>G46*F46</f>
        <v>0</v>
      </c>
      <c r="I46" s="56"/>
      <c r="J46" s="48"/>
      <c r="K46" s="53"/>
      <c r="L46" s="73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s="55" customFormat="1" ht="25.5">
      <c r="A47" s="48"/>
      <c r="B47" s="49">
        <v>20</v>
      </c>
      <c r="C47" s="49" t="s">
        <v>6</v>
      </c>
      <c r="D47" s="50" t="s">
        <v>25</v>
      </c>
      <c r="E47" s="49" t="s">
        <v>7</v>
      </c>
      <c r="F47" s="51">
        <v>1</v>
      </c>
      <c r="G47" s="51"/>
      <c r="H47" s="52">
        <f>G47*F47</f>
        <v>0</v>
      </c>
      <c r="I47" s="56"/>
      <c r="J47" s="48"/>
      <c r="K47" s="53"/>
      <c r="L47" s="54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s="55" customFormat="1" ht="25.5">
      <c r="A48" s="48"/>
      <c r="B48" s="49">
        <v>21</v>
      </c>
      <c r="C48" s="49" t="s">
        <v>6</v>
      </c>
      <c r="D48" s="50" t="s">
        <v>50</v>
      </c>
      <c r="E48" s="49" t="s">
        <v>7</v>
      </c>
      <c r="F48" s="51">
        <v>0.21</v>
      </c>
      <c r="G48" s="51"/>
      <c r="H48" s="52">
        <f>G48*F48</f>
        <v>0</v>
      </c>
      <c r="I48" s="56"/>
      <c r="J48" s="48"/>
      <c r="K48" s="53"/>
      <c r="L48" s="54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</row>
    <row r="49" spans="1:256" s="55" customFormat="1" ht="25.5">
      <c r="A49" s="48"/>
      <c r="B49" s="49">
        <v>22</v>
      </c>
      <c r="C49" s="49" t="s">
        <v>6</v>
      </c>
      <c r="D49" s="50" t="s">
        <v>51</v>
      </c>
      <c r="E49" s="49" t="s">
        <v>7</v>
      </c>
      <c r="F49" s="51">
        <v>0.32</v>
      </c>
      <c r="G49" s="51"/>
      <c r="H49" s="52">
        <f>G49*F49</f>
        <v>0</v>
      </c>
      <c r="I49" s="56"/>
      <c r="J49" s="48"/>
      <c r="K49" s="53"/>
      <c r="L49" s="54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1:256" s="55" customFormat="1" ht="12.75">
      <c r="A50" s="48"/>
      <c r="B50" s="49">
        <v>23</v>
      </c>
      <c r="C50" s="49" t="s">
        <v>6</v>
      </c>
      <c r="D50" s="50" t="s">
        <v>11</v>
      </c>
      <c r="E50" s="49" t="s">
        <v>8</v>
      </c>
      <c r="F50" s="51">
        <f>10*F28/10000</f>
        <v>2.094</v>
      </c>
      <c r="G50" s="51"/>
      <c r="H50" s="52">
        <f t="shared" si="3"/>
        <v>0</v>
      </c>
      <c r="I50" s="56"/>
      <c r="J50" s="48"/>
      <c r="K50" s="53"/>
      <c r="L50" s="54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3:17" ht="13.5" customHeight="1">
      <c r="C51" s="41"/>
      <c r="D51" s="5" t="s">
        <v>61</v>
      </c>
      <c r="E51" s="4"/>
      <c r="F51" s="21"/>
      <c r="G51" s="43"/>
      <c r="H51" s="45">
        <f>SUM(H28:H50)</f>
        <v>0</v>
      </c>
      <c r="I51" s="47"/>
      <c r="J51" s="3"/>
      <c r="K51" s="4"/>
      <c r="L51" s="3"/>
      <c r="M51" s="4"/>
      <c r="N51" s="3"/>
      <c r="O51" s="3"/>
      <c r="Q51" s="3"/>
    </row>
    <row r="52" spans="3:17" ht="13.5" customHeight="1">
      <c r="C52" s="41"/>
      <c r="D52" s="5"/>
      <c r="E52" s="4"/>
      <c r="F52" s="21"/>
      <c r="G52" s="43"/>
      <c r="H52" s="45"/>
      <c r="I52" s="47"/>
      <c r="J52" s="3"/>
      <c r="K52" s="4"/>
      <c r="L52" s="3"/>
      <c r="M52" s="4"/>
      <c r="N52" s="3"/>
      <c r="O52" s="3"/>
      <c r="Q52" s="3"/>
    </row>
    <row r="53" spans="2:17" ht="12.75">
      <c r="B53" s="1" t="s">
        <v>1</v>
      </c>
      <c r="C53" s="2" t="s">
        <v>54</v>
      </c>
      <c r="D53" s="3"/>
      <c r="E53" s="4" t="s">
        <v>2</v>
      </c>
      <c r="F53" s="21" t="s">
        <v>3</v>
      </c>
      <c r="G53" s="43" t="s">
        <v>4</v>
      </c>
      <c r="H53" s="57" t="s">
        <v>5</v>
      </c>
      <c r="I53" s="4"/>
      <c r="J53" s="3"/>
      <c r="K53" s="4"/>
      <c r="L53" s="58"/>
      <c r="M53" s="4"/>
      <c r="N53" s="3"/>
      <c r="O53" s="3"/>
      <c r="Q53" s="3"/>
    </row>
    <row r="54" spans="1:256" s="55" customFormat="1" ht="25.5">
      <c r="A54" s="48"/>
      <c r="B54" s="49">
        <v>24</v>
      </c>
      <c r="C54" s="49">
        <v>184802111</v>
      </c>
      <c r="D54" s="50" t="s">
        <v>37</v>
      </c>
      <c r="E54" s="49" t="s">
        <v>0</v>
      </c>
      <c r="F54" s="51">
        <v>59</v>
      </c>
      <c r="G54" s="51"/>
      <c r="H54" s="52">
        <f>+F54*G54</f>
        <v>0</v>
      </c>
      <c r="I54" s="38"/>
      <c r="J54" s="48"/>
      <c r="K54" s="53"/>
      <c r="L54" s="54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s="55" customFormat="1" ht="12.75">
      <c r="A55" s="48"/>
      <c r="B55" s="49">
        <v>25</v>
      </c>
      <c r="C55" s="49">
        <v>183403114</v>
      </c>
      <c r="D55" s="50" t="s">
        <v>32</v>
      </c>
      <c r="E55" s="49" t="s">
        <v>0</v>
      </c>
      <c r="F55" s="51">
        <f>+F54*2</f>
        <v>118</v>
      </c>
      <c r="G55" s="51"/>
      <c r="H55" s="52">
        <f aca="true" t="shared" si="9" ref="H55:H57">G55*F55</f>
        <v>0</v>
      </c>
      <c r="I55" s="38"/>
      <c r="J55" s="48"/>
      <c r="K55" s="53"/>
      <c r="L55" s="54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s="55" customFormat="1" ht="12.75">
      <c r="A56" s="48"/>
      <c r="B56" s="49">
        <v>26</v>
      </c>
      <c r="C56" s="49">
        <v>183403153</v>
      </c>
      <c r="D56" s="50" t="s">
        <v>33</v>
      </c>
      <c r="E56" s="49" t="s">
        <v>0</v>
      </c>
      <c r="F56" s="51">
        <f>+F55</f>
        <v>118</v>
      </c>
      <c r="G56" s="51"/>
      <c r="H56" s="52">
        <f t="shared" si="9"/>
        <v>0</v>
      </c>
      <c r="I56" s="38"/>
      <c r="J56" s="48"/>
      <c r="K56" s="53"/>
      <c r="L56" s="54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s="55" customFormat="1" ht="12.75">
      <c r="A57" s="48"/>
      <c r="B57" s="49">
        <v>27</v>
      </c>
      <c r="C57" s="49">
        <v>183403161</v>
      </c>
      <c r="D57" s="50" t="s">
        <v>34</v>
      </c>
      <c r="E57" s="49" t="s">
        <v>0</v>
      </c>
      <c r="F57" s="51">
        <f>+F56</f>
        <v>118</v>
      </c>
      <c r="G57" s="51"/>
      <c r="H57" s="52">
        <f t="shared" si="9"/>
        <v>0</v>
      </c>
      <c r="I57" s="38"/>
      <c r="J57" s="48"/>
      <c r="K57" s="53"/>
      <c r="L57" s="54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s="55" customFormat="1" ht="25.5">
      <c r="A58" s="48"/>
      <c r="B58" s="49">
        <v>28</v>
      </c>
      <c r="C58" s="49">
        <v>185802113</v>
      </c>
      <c r="D58" s="50" t="s">
        <v>38</v>
      </c>
      <c r="E58" s="49" t="s">
        <v>20</v>
      </c>
      <c r="F58" s="85">
        <f>F54*0.03*0.001</f>
        <v>0.00177</v>
      </c>
      <c r="G58" s="51"/>
      <c r="H58" s="52">
        <f aca="true" t="shared" si="10" ref="H58:H63">G58*F58</f>
        <v>0</v>
      </c>
      <c r="I58" s="38"/>
      <c r="J58" s="48"/>
      <c r="K58" s="53"/>
      <c r="L58" s="54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s="55" customFormat="1" ht="25.5">
      <c r="A59" s="48"/>
      <c r="B59" s="49">
        <v>29</v>
      </c>
      <c r="C59" s="49">
        <v>181411131</v>
      </c>
      <c r="D59" s="50" t="s">
        <v>36</v>
      </c>
      <c r="E59" s="49" t="s">
        <v>0</v>
      </c>
      <c r="F59" s="62">
        <f>+F54</f>
        <v>59</v>
      </c>
      <c r="G59" s="51"/>
      <c r="H59" s="52">
        <f t="shared" si="10"/>
        <v>0</v>
      </c>
      <c r="I59" s="38"/>
      <c r="J59" s="48"/>
      <c r="K59" s="53"/>
      <c r="L59" s="54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ht="51">
      <c r="A60" s="48"/>
      <c r="B60" s="49">
        <v>30</v>
      </c>
      <c r="C60" s="83" t="s">
        <v>42</v>
      </c>
      <c r="D60" s="50" t="s">
        <v>55</v>
      </c>
      <c r="E60" s="49" t="s">
        <v>0</v>
      </c>
      <c r="F60" s="51">
        <v>59</v>
      </c>
      <c r="G60" s="51"/>
      <c r="H60" s="52">
        <f t="shared" si="10"/>
        <v>0</v>
      </c>
      <c r="I60" s="84"/>
      <c r="J60" s="48"/>
      <c r="K60" s="53"/>
      <c r="L60" s="54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256" s="55" customFormat="1" ht="12.75">
      <c r="A61" s="48"/>
      <c r="B61" s="49">
        <v>31</v>
      </c>
      <c r="C61" s="49" t="s">
        <v>6</v>
      </c>
      <c r="D61" s="50" t="s">
        <v>21</v>
      </c>
      <c r="E61" s="49" t="s">
        <v>7</v>
      </c>
      <c r="F61" s="51">
        <f>(F54)*0.03</f>
        <v>1.77</v>
      </c>
      <c r="G61" s="51"/>
      <c r="H61" s="52">
        <f t="shared" si="10"/>
        <v>0</v>
      </c>
      <c r="I61" s="38"/>
      <c r="J61" s="48"/>
      <c r="K61" s="53"/>
      <c r="L61" s="54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1:256" s="55" customFormat="1" ht="12.75">
      <c r="A62" s="48"/>
      <c r="B62" s="49">
        <v>32</v>
      </c>
      <c r="C62" s="49" t="s">
        <v>6</v>
      </c>
      <c r="D62" s="50" t="s">
        <v>22</v>
      </c>
      <c r="E62" s="49" t="s">
        <v>7</v>
      </c>
      <c r="F62" s="51">
        <f>(F54)*0.03</f>
        <v>1.77</v>
      </c>
      <c r="G62" s="51"/>
      <c r="H62" s="52">
        <f t="shared" si="10"/>
        <v>0</v>
      </c>
      <c r="I62" s="38"/>
      <c r="J62" s="48"/>
      <c r="K62" s="53"/>
      <c r="L62" s="54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spans="1:256" s="55" customFormat="1" ht="12.75">
      <c r="A63" s="48"/>
      <c r="B63" s="49">
        <v>33</v>
      </c>
      <c r="C63" s="49" t="s">
        <v>6</v>
      </c>
      <c r="D63" s="50" t="s">
        <v>11</v>
      </c>
      <c r="E63" s="49" t="s">
        <v>8</v>
      </c>
      <c r="F63" s="51">
        <f>10*(F54)/10000</f>
        <v>0.059</v>
      </c>
      <c r="G63" s="51"/>
      <c r="H63" s="52">
        <f t="shared" si="10"/>
        <v>0</v>
      </c>
      <c r="I63" s="38"/>
      <c r="J63" s="48"/>
      <c r="K63" s="53"/>
      <c r="L63" s="54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</row>
    <row r="64" spans="4:17" ht="12.75">
      <c r="D64" s="5" t="s">
        <v>58</v>
      </c>
      <c r="E64" s="4"/>
      <c r="F64" s="43"/>
      <c r="G64" s="43"/>
      <c r="H64" s="45">
        <f>SUM(H54:H63)</f>
        <v>0</v>
      </c>
      <c r="I64" s="38"/>
      <c r="J64" s="3"/>
      <c r="K64" s="4"/>
      <c r="L64" s="3"/>
      <c r="M64" s="4"/>
      <c r="N64" s="3"/>
      <c r="O64" s="3"/>
      <c r="Q64" s="3"/>
    </row>
    <row r="65" spans="3:17" ht="13.5" customHeight="1">
      <c r="C65" s="41"/>
      <c r="D65" s="5"/>
      <c r="E65" s="4"/>
      <c r="F65" s="21"/>
      <c r="G65" s="43"/>
      <c r="H65" s="45"/>
      <c r="I65" s="47"/>
      <c r="J65" s="3"/>
      <c r="K65" s="4"/>
      <c r="L65" s="3"/>
      <c r="M65" s="4"/>
      <c r="N65" s="3"/>
      <c r="O65" s="3"/>
      <c r="Q65" s="3"/>
    </row>
    <row r="66" spans="1:14" s="5" customFormat="1" ht="12.75">
      <c r="A66" s="4"/>
      <c r="B66" s="1" t="s">
        <v>1</v>
      </c>
      <c r="C66" s="2" t="s">
        <v>13</v>
      </c>
      <c r="D66" s="9"/>
      <c r="E66" s="1" t="s">
        <v>2</v>
      </c>
      <c r="F66" s="7" t="s">
        <v>3</v>
      </c>
      <c r="G66" s="34" t="s">
        <v>4</v>
      </c>
      <c r="H66" s="8" t="s">
        <v>5</v>
      </c>
      <c r="I66" s="21"/>
      <c r="J66" s="22"/>
      <c r="L66" s="22"/>
      <c r="N66" s="22"/>
    </row>
    <row r="67" spans="1:14" s="5" customFormat="1" ht="13.5" customHeight="1">
      <c r="A67" s="22"/>
      <c r="B67" s="49"/>
      <c r="C67" s="63" t="s">
        <v>17</v>
      </c>
      <c r="D67" s="64"/>
      <c r="E67" s="65"/>
      <c r="F67" s="66"/>
      <c r="G67" s="67"/>
      <c r="H67" s="68"/>
      <c r="I67" s="22"/>
      <c r="J67" s="22"/>
      <c r="K67" s="22"/>
      <c r="L67" s="22"/>
      <c r="N67" s="22"/>
    </row>
    <row r="68" spans="1:256" s="55" customFormat="1" ht="12.75">
      <c r="A68" s="48"/>
      <c r="B68" s="49">
        <v>34</v>
      </c>
      <c r="C68" s="49">
        <v>185804312</v>
      </c>
      <c r="D68" s="50" t="s">
        <v>56</v>
      </c>
      <c r="E68" s="49" t="s">
        <v>10</v>
      </c>
      <c r="F68" s="51">
        <f>(F28)*0.02*5</f>
        <v>209.4</v>
      </c>
      <c r="G68" s="51"/>
      <c r="H68" s="52">
        <f aca="true" t="shared" si="11" ref="H68">G68*F68</f>
        <v>0</v>
      </c>
      <c r="I68" s="38"/>
      <c r="J68" s="48"/>
      <c r="K68" s="53"/>
      <c r="L68" s="54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</row>
    <row r="69" spans="1:256" ht="12.75">
      <c r="A69" s="48"/>
      <c r="B69" s="49">
        <v>35</v>
      </c>
      <c r="C69" s="49">
        <v>185851121</v>
      </c>
      <c r="D69" s="50" t="s">
        <v>39</v>
      </c>
      <c r="E69" s="49" t="s">
        <v>10</v>
      </c>
      <c r="F69" s="51">
        <f>+F68</f>
        <v>209.4</v>
      </c>
      <c r="G69" s="51"/>
      <c r="H69" s="52">
        <f>G69*F69</f>
        <v>0</v>
      </c>
      <c r="I69" s="69"/>
      <c r="K69" s="31"/>
      <c r="L69" s="31"/>
      <c r="M69" s="54"/>
      <c r="N69" s="60"/>
      <c r="O69" s="61"/>
      <c r="P69" s="48"/>
      <c r="Q69" s="60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</row>
    <row r="70" spans="1:256" ht="25.5">
      <c r="A70" s="48"/>
      <c r="B70" s="49">
        <v>36</v>
      </c>
      <c r="C70" s="49">
        <v>185851129</v>
      </c>
      <c r="D70" s="50" t="s">
        <v>40</v>
      </c>
      <c r="E70" s="49" t="s">
        <v>10</v>
      </c>
      <c r="F70" s="51">
        <f>+F69</f>
        <v>209.4</v>
      </c>
      <c r="G70" s="51"/>
      <c r="H70" s="52">
        <f>G70*F70</f>
        <v>0</v>
      </c>
      <c r="I70" s="59"/>
      <c r="J70" s="3"/>
      <c r="K70" s="31"/>
      <c r="L70" s="31"/>
      <c r="M70" s="54"/>
      <c r="N70" s="60"/>
      <c r="O70" s="61"/>
      <c r="P70" s="48"/>
      <c r="Q70" s="60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</row>
    <row r="71" spans="1:256" s="55" customFormat="1" ht="25.5">
      <c r="A71" s="48"/>
      <c r="B71" s="49">
        <v>37</v>
      </c>
      <c r="C71" s="49">
        <v>111151131</v>
      </c>
      <c r="D71" s="50" t="s">
        <v>41</v>
      </c>
      <c r="E71" s="49" t="s">
        <v>0</v>
      </c>
      <c r="F71" s="51">
        <f>+F28</f>
        <v>2094</v>
      </c>
      <c r="G71" s="51"/>
      <c r="H71" s="52">
        <f>G71*F71</f>
        <v>0</v>
      </c>
      <c r="I71" s="38"/>
      <c r="J71" s="48"/>
      <c r="K71" s="53"/>
      <c r="L71" s="54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</row>
    <row r="72" spans="1:14" s="5" customFormat="1" ht="12.75">
      <c r="A72" s="22"/>
      <c r="B72" s="1"/>
      <c r="C72" s="39"/>
      <c r="D72" s="9" t="s">
        <v>14</v>
      </c>
      <c r="E72" s="1"/>
      <c r="F72" s="7"/>
      <c r="G72" s="7"/>
      <c r="H72" s="20">
        <f>SUM(H67:H71)</f>
        <v>0</v>
      </c>
      <c r="I72" s="38"/>
      <c r="J72" s="22"/>
      <c r="L72" s="22"/>
      <c r="N72" s="22"/>
    </row>
    <row r="73" spans="3:17" ht="12.75">
      <c r="C73" s="41"/>
      <c r="G73" s="7"/>
      <c r="I73" s="4"/>
      <c r="J73" s="3"/>
      <c r="K73" s="4"/>
      <c r="L73" s="3"/>
      <c r="M73" s="4"/>
      <c r="N73" s="3"/>
      <c r="O73" s="3"/>
      <c r="Q73" s="3"/>
    </row>
    <row r="74" spans="3:17" ht="12.75">
      <c r="C74" s="41"/>
      <c r="G74" s="7"/>
      <c r="I74" s="42"/>
      <c r="J74" s="4"/>
      <c r="K74" s="3"/>
      <c r="L74" s="4"/>
      <c r="N74" s="4"/>
      <c r="O74" s="3"/>
      <c r="Q74" s="3"/>
    </row>
    <row r="75" spans="3:17" ht="12.75">
      <c r="C75" s="41"/>
      <c r="G75" s="7"/>
      <c r="I75" s="42"/>
      <c r="J75" s="4"/>
      <c r="K75" s="3"/>
      <c r="L75" s="4"/>
      <c r="N75" s="4"/>
      <c r="O75" s="3"/>
      <c r="Q75" s="3"/>
    </row>
    <row r="76" spans="3:17" ht="12.75">
      <c r="C76" s="41"/>
      <c r="G76" s="7"/>
      <c r="I76" s="42"/>
      <c r="J76" s="4"/>
      <c r="K76" s="3"/>
      <c r="L76" s="4"/>
      <c r="N76" s="4"/>
      <c r="O76" s="3"/>
      <c r="Q76" s="3"/>
    </row>
    <row r="77" spans="3:17" ht="12.75">
      <c r="C77" s="41"/>
      <c r="G77" s="7"/>
      <c r="I77" s="42"/>
      <c r="J77" s="4"/>
      <c r="K77" s="3"/>
      <c r="L77" s="4"/>
      <c r="N77" s="4"/>
      <c r="O77" s="3"/>
      <c r="Q77" s="3"/>
    </row>
    <row r="78" spans="3:17" ht="12.75">
      <c r="C78" s="41"/>
      <c r="G78" s="7"/>
      <c r="I78" s="42"/>
      <c r="J78" s="4"/>
      <c r="K78" s="3"/>
      <c r="L78" s="4"/>
      <c r="N78" s="4"/>
      <c r="O78" s="3"/>
      <c r="Q78" s="3"/>
    </row>
    <row r="79" spans="3:17" ht="12.75">
      <c r="C79" s="41"/>
      <c r="G79" s="7"/>
      <c r="I79" s="4"/>
      <c r="J79" s="3"/>
      <c r="K79" s="4"/>
      <c r="L79" s="3"/>
      <c r="M79" s="4"/>
      <c r="N79" s="3"/>
      <c r="O79" s="3"/>
      <c r="Q79" s="3"/>
    </row>
    <row r="80" spans="3:17" ht="18">
      <c r="C80" s="41"/>
      <c r="D80" s="88"/>
      <c r="E80" s="88"/>
      <c r="F80" s="88"/>
      <c r="G80" s="88"/>
      <c r="H80" s="88"/>
      <c r="I80" s="88"/>
      <c r="J80" s="88"/>
      <c r="K80" s="4"/>
      <c r="L80" s="3"/>
      <c r="M80" s="4"/>
      <c r="N80" s="3"/>
      <c r="O80" s="3"/>
      <c r="Q80" s="3"/>
    </row>
    <row r="81" spans="3:17" ht="12.75">
      <c r="C81" s="41"/>
      <c r="G81" s="7"/>
      <c r="I81" s="4"/>
      <c r="J81" s="3"/>
      <c r="K81" s="4"/>
      <c r="L81" s="3"/>
      <c r="M81" s="4"/>
      <c r="N81" s="3"/>
      <c r="O81" s="3"/>
      <c r="Q81" s="3"/>
    </row>
    <row r="82" spans="3:17" ht="12.75">
      <c r="C82" s="41"/>
      <c r="G82" s="7"/>
      <c r="I82" s="4"/>
      <c r="J82" s="3"/>
      <c r="K82" s="4"/>
      <c r="L82" s="3"/>
      <c r="M82" s="4"/>
      <c r="N82" s="3"/>
      <c r="O82" s="3"/>
      <c r="Q82" s="3"/>
    </row>
    <row r="83" spans="3:17" ht="12.75">
      <c r="C83" s="41"/>
      <c r="G83" s="7"/>
      <c r="I83" s="4"/>
      <c r="J83" s="3"/>
      <c r="K83" s="4"/>
      <c r="L83" s="3"/>
      <c r="M83" s="4"/>
      <c r="N83" s="3"/>
      <c r="O83" s="3"/>
      <c r="Q83" s="3"/>
    </row>
    <row r="84" spans="3:17" ht="12.75">
      <c r="C84" s="41"/>
      <c r="G84" s="7"/>
      <c r="I84" s="4"/>
      <c r="J84" s="3"/>
      <c r="K84" s="4"/>
      <c r="L84" s="3"/>
      <c r="M84" s="4"/>
      <c r="N84" s="3"/>
      <c r="O84" s="3"/>
      <c r="Q84" s="3"/>
    </row>
    <row r="85" spans="3:17" ht="12.75">
      <c r="C85" s="41"/>
      <c r="G85" s="7"/>
      <c r="I85" s="4"/>
      <c r="J85" s="3"/>
      <c r="K85" s="4"/>
      <c r="L85" s="3"/>
      <c r="M85" s="4"/>
      <c r="N85" s="3"/>
      <c r="O85" s="3"/>
      <c r="Q85" s="3"/>
    </row>
    <row r="86" spans="3:17" ht="12.75">
      <c r="C86" s="41"/>
      <c r="G86" s="7"/>
      <c r="I86" s="4"/>
      <c r="J86" s="3"/>
      <c r="K86" s="4"/>
      <c r="L86" s="3"/>
      <c r="M86" s="4"/>
      <c r="N86" s="3"/>
      <c r="O86" s="3"/>
      <c r="Q86" s="3"/>
    </row>
    <row r="87" spans="3:17" ht="12.75">
      <c r="C87" s="41"/>
      <c r="G87" s="7"/>
      <c r="I87" s="4"/>
      <c r="J87" s="3"/>
      <c r="K87" s="4"/>
      <c r="L87" s="3"/>
      <c r="M87" s="4"/>
      <c r="N87" s="3"/>
      <c r="O87" s="3"/>
      <c r="Q87" s="3"/>
    </row>
    <row r="88" spans="3:17" ht="12.75">
      <c r="C88" s="41"/>
      <c r="G88" s="7"/>
      <c r="I88" s="4"/>
      <c r="J88" s="3"/>
      <c r="K88" s="4"/>
      <c r="L88" s="3"/>
      <c r="M88" s="4"/>
      <c r="N88" s="3"/>
      <c r="O88" s="3"/>
      <c r="Q88" s="3"/>
    </row>
    <row r="89" spans="3:17" ht="12.75">
      <c r="C89" s="41"/>
      <c r="G89" s="7"/>
      <c r="I89" s="4"/>
      <c r="J89" s="3"/>
      <c r="K89" s="4"/>
      <c r="L89" s="3"/>
      <c r="M89" s="4"/>
      <c r="N89" s="3"/>
      <c r="O89" s="3"/>
      <c r="Q89" s="3"/>
    </row>
    <row r="90" spans="3:17" ht="12.75">
      <c r="C90" s="41"/>
      <c r="G90" s="7"/>
      <c r="I90" s="4"/>
      <c r="J90" s="3"/>
      <c r="K90" s="4"/>
      <c r="L90" s="3"/>
      <c r="M90" s="4"/>
      <c r="N90" s="3"/>
      <c r="O90" s="3"/>
      <c r="Q90" s="3"/>
    </row>
    <row r="91" spans="3:17" ht="12.75">
      <c r="C91" s="41"/>
      <c r="G91" s="7"/>
      <c r="I91" s="4"/>
      <c r="J91" s="3"/>
      <c r="K91" s="4"/>
      <c r="L91" s="3"/>
      <c r="M91" s="4"/>
      <c r="N91" s="3"/>
      <c r="O91" s="3"/>
      <c r="Q91" s="3"/>
    </row>
    <row r="92" spans="3:17" ht="12.75">
      <c r="C92" s="41"/>
      <c r="G92" s="7"/>
      <c r="I92" s="4"/>
      <c r="J92" s="3"/>
      <c r="K92" s="4"/>
      <c r="L92" s="3"/>
      <c r="M92" s="4"/>
      <c r="N92" s="3"/>
      <c r="O92" s="3"/>
      <c r="Q92" s="3"/>
    </row>
    <row r="93" spans="3:17" ht="12.75">
      <c r="C93" s="41"/>
      <c r="G93" s="7"/>
      <c r="I93" s="4"/>
      <c r="J93" s="3"/>
      <c r="K93" s="4"/>
      <c r="L93" s="3"/>
      <c r="M93" s="4"/>
      <c r="N93" s="3"/>
      <c r="O93" s="3"/>
      <c r="Q93" s="3"/>
    </row>
    <row r="94" spans="3:17" ht="12.75">
      <c r="C94" s="41"/>
      <c r="G94" s="7"/>
      <c r="I94" s="4"/>
      <c r="J94" s="3"/>
      <c r="K94" s="4"/>
      <c r="L94" s="3"/>
      <c r="M94" s="4"/>
      <c r="N94" s="3"/>
      <c r="O94" s="3"/>
      <c r="Q94" s="3"/>
    </row>
    <row r="95" spans="3:17" ht="12.75">
      <c r="C95" s="41"/>
      <c r="G95" s="7"/>
      <c r="I95" s="4"/>
      <c r="J95" s="3"/>
      <c r="K95" s="4"/>
      <c r="L95" s="3"/>
      <c r="M95" s="4"/>
      <c r="N95" s="3"/>
      <c r="O95" s="3"/>
      <c r="Q95" s="3"/>
    </row>
    <row r="96" spans="3:17" ht="12.75">
      <c r="C96" s="41"/>
      <c r="G96" s="7"/>
      <c r="I96" s="4"/>
      <c r="J96" s="3"/>
      <c r="K96" s="4"/>
      <c r="L96" s="3"/>
      <c r="M96" s="4"/>
      <c r="N96" s="3"/>
      <c r="O96" s="3"/>
      <c r="Q96" s="3"/>
    </row>
    <row r="97" spans="3:17" ht="12.75">
      <c r="C97" s="41"/>
      <c r="G97" s="7"/>
      <c r="I97" s="4"/>
      <c r="J97" s="3"/>
      <c r="K97" s="4"/>
      <c r="L97" s="3"/>
      <c r="M97" s="4"/>
      <c r="N97" s="3"/>
      <c r="O97" s="3"/>
      <c r="Q97" s="3"/>
    </row>
    <row r="98" spans="3:17" ht="12.75">
      <c r="C98" s="41"/>
      <c r="G98" s="7"/>
      <c r="I98" s="4"/>
      <c r="J98" s="3"/>
      <c r="K98" s="4"/>
      <c r="L98" s="3"/>
      <c r="M98" s="4"/>
      <c r="N98" s="3"/>
      <c r="O98" s="3"/>
      <c r="Q98" s="3"/>
    </row>
    <row r="99" spans="3:17" ht="12.75">
      <c r="C99" s="41"/>
      <c r="G99" s="7"/>
      <c r="I99" s="4"/>
      <c r="J99" s="3"/>
      <c r="K99" s="4"/>
      <c r="L99" s="3"/>
      <c r="M99" s="4"/>
      <c r="N99" s="3"/>
      <c r="O99" s="3"/>
      <c r="Q99" s="3"/>
    </row>
    <row r="100" spans="3:17" ht="12.75">
      <c r="C100" s="41"/>
      <c r="G100" s="7"/>
      <c r="I100" s="4"/>
      <c r="J100" s="3"/>
      <c r="K100" s="4"/>
      <c r="L100" s="3"/>
      <c r="M100" s="4"/>
      <c r="N100" s="3"/>
      <c r="O100" s="3"/>
      <c r="Q100" s="3"/>
    </row>
    <row r="101" spans="3:17" ht="12.75">
      <c r="C101" s="41"/>
      <c r="G101" s="7"/>
      <c r="I101" s="4"/>
      <c r="J101" s="3"/>
      <c r="K101" s="4"/>
      <c r="L101" s="3"/>
      <c r="M101" s="4"/>
      <c r="N101" s="3"/>
      <c r="O101" s="3"/>
      <c r="Q101" s="3"/>
    </row>
    <row r="102" spans="3:17" ht="12.75">
      <c r="C102" s="41"/>
      <c r="G102" s="7"/>
      <c r="I102" s="4"/>
      <c r="J102" s="3"/>
      <c r="K102" s="4"/>
      <c r="L102" s="3"/>
      <c r="M102" s="4"/>
      <c r="N102" s="3"/>
      <c r="O102" s="3"/>
      <c r="Q102" s="3"/>
    </row>
    <row r="103" spans="3:17" ht="12.75">
      <c r="C103" s="41"/>
      <c r="G103" s="7"/>
      <c r="I103" s="4"/>
      <c r="J103" s="3"/>
      <c r="K103" s="4"/>
      <c r="L103" s="3"/>
      <c r="M103" s="4"/>
      <c r="N103" s="3"/>
      <c r="O103" s="3"/>
      <c r="Q103" s="3"/>
    </row>
    <row r="104" spans="3:17" ht="12.75">
      <c r="C104" s="41"/>
      <c r="G104" s="7"/>
      <c r="I104" s="4"/>
      <c r="J104" s="3"/>
      <c r="K104" s="4"/>
      <c r="L104" s="3"/>
      <c r="M104" s="4"/>
      <c r="N104" s="3"/>
      <c r="O104" s="3"/>
      <c r="Q104" s="3"/>
    </row>
    <row r="105" spans="3:17" ht="12.75">
      <c r="C105" s="41"/>
      <c r="G105" s="7"/>
      <c r="I105" s="4"/>
      <c r="J105" s="3"/>
      <c r="K105" s="4"/>
      <c r="L105" s="3"/>
      <c r="M105" s="4"/>
      <c r="N105" s="3"/>
      <c r="O105" s="3"/>
      <c r="Q105" s="3"/>
    </row>
    <row r="106" spans="3:17" ht="12.75">
      <c r="C106" s="41"/>
      <c r="G106" s="7"/>
      <c r="I106" s="4"/>
      <c r="J106" s="3"/>
      <c r="K106" s="4"/>
      <c r="L106" s="3"/>
      <c r="M106" s="4"/>
      <c r="N106" s="3"/>
      <c r="O106" s="3"/>
      <c r="Q106" s="3"/>
    </row>
    <row r="107" spans="3:17" ht="12.75">
      <c r="C107" s="41"/>
      <c r="G107" s="7"/>
      <c r="I107" s="4"/>
      <c r="J107" s="3"/>
      <c r="K107" s="4"/>
      <c r="L107" s="3"/>
      <c r="M107" s="4"/>
      <c r="N107" s="3"/>
      <c r="O107" s="3"/>
      <c r="Q107" s="3"/>
    </row>
    <row r="108" spans="3:17" ht="12.75">
      <c r="C108" s="41"/>
      <c r="G108" s="7"/>
      <c r="I108" s="4"/>
      <c r="J108" s="3"/>
      <c r="K108" s="4"/>
      <c r="L108" s="3"/>
      <c r="M108" s="4"/>
      <c r="N108" s="3"/>
      <c r="O108" s="3"/>
      <c r="Q108" s="3"/>
    </row>
    <row r="109" spans="3:17" ht="12.75">
      <c r="C109" s="41"/>
      <c r="G109" s="7"/>
      <c r="I109" s="4"/>
      <c r="J109" s="3"/>
      <c r="K109" s="4"/>
      <c r="L109" s="3"/>
      <c r="M109" s="4"/>
      <c r="N109" s="3"/>
      <c r="O109" s="3"/>
      <c r="Q109" s="3"/>
    </row>
    <row r="110" spans="3:17" ht="12.75">
      <c r="C110" s="41"/>
      <c r="G110" s="7"/>
      <c r="I110" s="4"/>
      <c r="J110" s="3"/>
      <c r="K110" s="4"/>
      <c r="L110" s="3"/>
      <c r="M110" s="4"/>
      <c r="N110" s="3"/>
      <c r="O110" s="3"/>
      <c r="Q110" s="3"/>
    </row>
    <row r="111" spans="3:17" ht="12.75">
      <c r="C111" s="41"/>
      <c r="G111" s="7"/>
      <c r="I111" s="4"/>
      <c r="J111" s="3"/>
      <c r="K111" s="4"/>
      <c r="L111" s="3"/>
      <c r="M111" s="4"/>
      <c r="N111" s="3"/>
      <c r="O111" s="3"/>
      <c r="Q111" s="3"/>
    </row>
    <row r="112" spans="3:17" ht="12.75">
      <c r="C112" s="41"/>
      <c r="G112" s="7"/>
      <c r="I112" s="4"/>
      <c r="J112" s="3"/>
      <c r="K112" s="4"/>
      <c r="L112" s="3"/>
      <c r="M112" s="4"/>
      <c r="N112" s="3"/>
      <c r="O112" s="3"/>
      <c r="Q112" s="3"/>
    </row>
    <row r="113" spans="3:17" ht="12.75">
      <c r="C113" s="41"/>
      <c r="G113" s="7"/>
      <c r="I113" s="4"/>
      <c r="J113" s="3"/>
      <c r="K113" s="4"/>
      <c r="L113" s="3"/>
      <c r="M113" s="4"/>
      <c r="N113" s="3"/>
      <c r="O113" s="3"/>
      <c r="Q113" s="3"/>
    </row>
    <row r="114" spans="3:17" ht="12.75">
      <c r="C114" s="41"/>
      <c r="G114" s="7"/>
      <c r="I114" s="4"/>
      <c r="J114" s="3"/>
      <c r="K114" s="4"/>
      <c r="L114" s="3"/>
      <c r="M114" s="4"/>
      <c r="N114" s="3"/>
      <c r="O114" s="3"/>
      <c r="Q114" s="3"/>
    </row>
    <row r="115" spans="3:17" ht="12.75">
      <c r="C115" s="41"/>
      <c r="G115" s="7"/>
      <c r="I115" s="4"/>
      <c r="J115" s="3"/>
      <c r="K115" s="4"/>
      <c r="L115" s="3"/>
      <c r="M115" s="4"/>
      <c r="N115" s="3"/>
      <c r="O115" s="3"/>
      <c r="Q115" s="3"/>
    </row>
    <row r="116" spans="3:17" ht="12.75">
      <c r="C116" s="41"/>
      <c r="G116" s="7"/>
      <c r="I116" s="4"/>
      <c r="J116" s="3"/>
      <c r="K116" s="4"/>
      <c r="L116" s="3"/>
      <c r="M116" s="4"/>
      <c r="N116" s="3"/>
      <c r="O116" s="3"/>
      <c r="Q116" s="3"/>
    </row>
    <row r="117" spans="3:17" ht="12.75">
      <c r="C117" s="41"/>
      <c r="G117" s="7"/>
      <c r="I117" s="4"/>
      <c r="J117" s="3"/>
      <c r="K117" s="4"/>
      <c r="L117" s="3"/>
      <c r="M117" s="4"/>
      <c r="N117" s="3"/>
      <c r="O117" s="3"/>
      <c r="Q117" s="3"/>
    </row>
    <row r="118" spans="3:17" ht="12.75">
      <c r="C118" s="41"/>
      <c r="G118" s="7"/>
      <c r="I118" s="4"/>
      <c r="J118" s="3"/>
      <c r="K118" s="4"/>
      <c r="L118" s="3"/>
      <c r="M118" s="4"/>
      <c r="N118" s="3"/>
      <c r="O118" s="3"/>
      <c r="Q118" s="3"/>
    </row>
    <row r="119" spans="3:17" ht="12.75">
      <c r="C119" s="41"/>
      <c r="G119" s="7"/>
      <c r="I119" s="4"/>
      <c r="J119" s="3"/>
      <c r="K119" s="4"/>
      <c r="L119" s="3"/>
      <c r="M119" s="4"/>
      <c r="N119" s="3"/>
      <c r="O119" s="3"/>
      <c r="Q119" s="3"/>
    </row>
    <row r="120" spans="3:17" ht="12.75">
      <c r="C120" s="41"/>
      <c r="G120" s="7"/>
      <c r="I120" s="4"/>
      <c r="J120" s="3"/>
      <c r="K120" s="4"/>
      <c r="L120" s="3"/>
      <c r="M120" s="4"/>
      <c r="N120" s="3"/>
      <c r="O120" s="3"/>
      <c r="Q120" s="3"/>
    </row>
    <row r="121" spans="3:17" ht="12.75">
      <c r="C121" s="41"/>
      <c r="G121" s="7"/>
      <c r="I121" s="4"/>
      <c r="J121" s="3"/>
      <c r="K121" s="4"/>
      <c r="L121" s="3"/>
      <c r="M121" s="4"/>
      <c r="N121" s="3"/>
      <c r="O121" s="3"/>
      <c r="Q121" s="3"/>
    </row>
    <row r="122" spans="3:17" ht="12.75">
      <c r="C122" s="41"/>
      <c r="G122" s="7"/>
      <c r="I122" s="4"/>
      <c r="J122" s="3"/>
      <c r="K122" s="4"/>
      <c r="L122" s="3"/>
      <c r="M122" s="4"/>
      <c r="N122" s="3"/>
      <c r="O122" s="3"/>
      <c r="Q122" s="3"/>
    </row>
    <row r="123" spans="3:17" ht="12.75">
      <c r="C123" s="41"/>
      <c r="G123" s="7"/>
      <c r="I123" s="4"/>
      <c r="J123" s="3"/>
      <c r="K123" s="4"/>
      <c r="L123" s="3"/>
      <c r="M123" s="4"/>
      <c r="N123" s="3"/>
      <c r="O123" s="3"/>
      <c r="Q123" s="3"/>
    </row>
  </sheetData>
  <mergeCells count="5">
    <mergeCell ref="B1:H1"/>
    <mergeCell ref="B2:H2"/>
    <mergeCell ref="G19:H19"/>
    <mergeCell ref="D80:J80"/>
    <mergeCell ref="G13:H13"/>
  </mergeCells>
  <printOptions/>
  <pageMargins left="0.3937007874015748" right="0.31496062992125984" top="0.7874015748031497" bottom="0.6692913385826772" header="0.31496062992125984" footer="0.31496062992125984"/>
  <pageSetup fitToHeight="0" fitToWidth="1" horizontalDpi="600" verticalDpi="600" orientation="portrait" paperSize="9" scale="90" r:id="rId1"/>
  <rowBreaks count="1" manualBreakCount="1">
    <brk id="38" max="16383" man="1"/>
  </rowBreaks>
  <ignoredErrors>
    <ignoredError sqref="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Administrator</cp:lastModifiedBy>
  <cp:lastPrinted>2020-02-26T12:34:38Z</cp:lastPrinted>
  <dcterms:created xsi:type="dcterms:W3CDTF">2015-12-13T23:58:35Z</dcterms:created>
  <dcterms:modified xsi:type="dcterms:W3CDTF">2020-03-12T11:03:38Z</dcterms:modified>
  <cp:category/>
  <cp:version/>
  <cp:contentType/>
  <cp:contentStatus/>
</cp:coreProperties>
</file>