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tavební úpravy" sheetId="2" r:id="rId2"/>
    <sheet name="02 - Odvodnění objektu" sheetId="3" r:id="rId3"/>
    <sheet name="03 - Vedlejší rozpočtové ..." sheetId="4" r:id="rId4"/>
    <sheet name="Pokyny pro vyplnění" sheetId="5" r:id="rId5"/>
  </sheets>
  <definedNames>
    <definedName name="_xlnm.Print_Area" localSheetId="0">'Rekapitulace stavby'!$D$4:$AO$36,'Rekapitulace stavby'!$C$42:$AQ$58</definedName>
    <definedName name="_xlnm._FilterDatabase" localSheetId="1" hidden="1">'01 - Stavební úpravy'!$C$104:$K$601</definedName>
    <definedName name="_xlnm.Print_Area" localSheetId="1">'01 - Stavební úpravy'!$C$4:$J$39,'01 - Stavební úpravy'!$C$45:$J$86,'01 - Stavební úpravy'!$C$92:$K$601</definedName>
    <definedName name="_xlnm._FilterDatabase" localSheetId="2" hidden="1">'02 - Odvodnění objektu'!$C$89:$K$272</definedName>
    <definedName name="_xlnm.Print_Area" localSheetId="2">'02 - Odvodnění objektu'!$C$4:$J$39,'02 - Odvodnění objektu'!$C$45:$J$71,'02 - Odvodnění objektu'!$C$77:$K$272</definedName>
    <definedName name="_xlnm._FilterDatabase" localSheetId="3" hidden="1">'03 - Vedlejší rozpočtové ...'!$C$79:$K$92</definedName>
    <definedName name="_xlnm.Print_Area" localSheetId="3">'03 - Vedlejší rozpočtové ...'!$C$4:$J$39,'03 - Vedlejší rozpočtové ...'!$C$45:$J$61,'03 - Vedlejší rozpočtové ...'!$C$67:$K$92</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'01 - Stavební úpravy'!$104:$104</definedName>
    <definedName name="_xlnm.Print_Titles" localSheetId="2">'02 - Odvodnění objektu'!$89:$89</definedName>
    <definedName name="_xlnm.Print_Titles" localSheetId="3">'03 - Vedlejší rozpočtové ...'!$79:$79</definedName>
  </definedNames>
  <calcPr fullCalcOnLoad="1"/>
</workbook>
</file>

<file path=xl/sharedStrings.xml><?xml version="1.0" encoding="utf-8"?>
<sst xmlns="http://schemas.openxmlformats.org/spreadsheetml/2006/main" count="7941" uniqueCount="1643">
  <si>
    <t>Export Komplet</t>
  </si>
  <si>
    <t>VZ</t>
  </si>
  <si>
    <t>2.0</t>
  </si>
  <si>
    <t>ZAMOK</t>
  </si>
  <si>
    <t>False</t>
  </si>
  <si>
    <t>{54eb7321-77d3-440e-bc16-0982a35d460e}</t>
  </si>
  <si>
    <t>0,01</t>
  </si>
  <si>
    <t>21</t>
  </si>
  <si>
    <t>15</t>
  </si>
  <si>
    <t>REKAPITULACE STAVBY</t>
  </si>
  <si>
    <t>v ---  níže se nacházejí doplnkové a pomocné údaje k sestavám  --- v</t>
  </si>
  <si>
    <t>Návod na vyplnění</t>
  </si>
  <si>
    <t>0,001</t>
  </si>
  <si>
    <t>Kód:</t>
  </si>
  <si>
    <t>L2018-14</t>
  </si>
  <si>
    <t>Měnit lze pouze buňky se žlutým podbarvením!
1) v Rekapitulaci stavby vyplňte údaje o Uchazeči (přenesou se do ostatních sestav i v jiných listech)
2) na vybraných listech vyplňte v sestavě Soupis prací ceny u položek</t>
  </si>
  <si>
    <t>Stavba:</t>
  </si>
  <si>
    <t>Bytový dům, Komenského 682 - sanace suterénního zdiva, vč. komplexního odvodnění objektu</t>
  </si>
  <si>
    <t>KSO:</t>
  </si>
  <si>
    <t>803 11 13</t>
  </si>
  <si>
    <t>CC-CZ:</t>
  </si>
  <si>
    <t/>
  </si>
  <si>
    <t>Místo:</t>
  </si>
  <si>
    <t>Obec Třinec</t>
  </si>
  <si>
    <t>Datum:</t>
  </si>
  <si>
    <t>30. 4. 2018</t>
  </si>
  <si>
    <t>Zadavatel:</t>
  </si>
  <si>
    <t>IČ:</t>
  </si>
  <si>
    <t>00297313</t>
  </si>
  <si>
    <t>Město Třinec</t>
  </si>
  <si>
    <t>DIČ:</t>
  </si>
  <si>
    <t>Uchazeč:</t>
  </si>
  <si>
    <t>Vyplň údaj</t>
  </si>
  <si>
    <t>Projektant:</t>
  </si>
  <si>
    <t>28640861</t>
  </si>
  <si>
    <t>Projekční kancelář lay-out s.r.o.</t>
  </si>
  <si>
    <t>True</t>
  </si>
  <si>
    <t>Zpracovatel:</t>
  </si>
  <si>
    <t>Přemysl Cieslar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</si>
  <si>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</si>
  <si>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</si>
  <si>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</si>
  <si>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</si>
  <si>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</si>
  <si>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</si>
  <si>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</si>
  <si>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</si>
  <si>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</si>
  <si>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</si>
  <si>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</si>
  <si>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</si>
  <si>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</si>
  <si>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</si>
  <si>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</si>
  <si>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</si>
  <si>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</si>
  <si>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</si>
  <si>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</si>
  <si>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</si>
  <si>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</si>
  <si>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</si>
  <si>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</si>
  <si>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</si>
  <si>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</si>
  <si>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</si>
  <si>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</si>
  <si>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</si>
  <si>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</si>
  <si>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</si>
  <si>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</si>
  <si>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</si>
  <si>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</si>
  <si>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</si>
  <si>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</si>
  <si>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</si>
  <si>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</si>
  <si>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</si>
  <si>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</si>
  <si>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</si>
  <si>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</si>
  <si>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</si>
  <si>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úpravy</t>
  </si>
  <si>
    <t>STA</t>
  </si>
  <si>
    <t>1</t>
  </si>
  <si>
    <t>{05156b10-9ffd-41b5-b5e4-13e30f48a5d6}</t>
  </si>
  <si>
    <t>2</t>
  </si>
  <si>
    <t>02</t>
  </si>
  <si>
    <t>Odvodnění objektu</t>
  </si>
  <si>
    <t>{03cb08d3-e222-4775-80a8-5d20dd09af08}</t>
  </si>
  <si>
    <t>03</t>
  </si>
  <si>
    <t>Vedlejší rozpočtové náklady</t>
  </si>
  <si>
    <t>{35e34bbf-83af-4ac9-8f0f-96a57235d5c4}</t>
  </si>
  <si>
    <t>KRYCÍ LIST SOUPISU PRACÍ</t>
  </si>
  <si>
    <t>Objekt:</t>
  </si>
  <si>
    <t>01 - Stavební úpravy</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</si>
  <si>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</si>
  <si>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</si>
  <si>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</si>
  <si>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</si>
  <si>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</si>
  <si>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</si>
  <si>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</si>
  <si>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</si>
  <si>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</si>
  <si>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</si>
  <si>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</si>
  <si>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</si>
  <si>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</si>
  <si>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</si>
  <si>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</si>
  <si>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</si>
  <si>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</si>
  <si>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735 - Ústřední vytápění - otopná tělesa</t>
  </si>
  <si>
    <t xml:space="preserve">    741 - Elektroinstalace - silnoproud</t>
  </si>
  <si>
    <t xml:space="preserve">    742 - Elektroinstalace - slaboproud</t>
  </si>
  <si>
    <t xml:space="preserve">    762 - Konstrukce tesařské</t>
  </si>
  <si>
    <t xml:space="preserve">    764 - Konstrukce klempířské</t>
  </si>
  <si>
    <t xml:space="preserve">    767 - Konstrukce zámečnické</t>
  </si>
  <si>
    <t xml:space="preserve">    775 - Podlahy skládané</t>
  </si>
  <si>
    <t xml:space="preserve">    783 - Dokončovací práce - nátěry</t>
  </si>
  <si>
    <t xml:space="preserve">    784 - Dokončovací práce - malby a tapety</t>
  </si>
  <si>
    <t xml:space="preserve">    789 - Povrchové úpravy ocelových konstrukcí a technologických zařízení</t>
  </si>
  <si>
    <t>M - Práce a dodávky M</t>
  </si>
  <si>
    <t xml:space="preserve">    46-M - Zemní práce při extr.mont.pracích</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</si>
  <si>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</si>
  <si>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</si>
  <si>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</si>
  <si>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</si>
  <si>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</si>
  <si>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</si>
  <si>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</si>
  <si>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</si>
  <si>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</si>
  <si>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</si>
  <si>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</si>
  <si>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</si>
  <si>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</si>
  <si>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</si>
  <si>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</si>
  <si>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</si>
  <si>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</si>
  <si>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</si>
  <si>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</si>
  <si>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111103202</t>
  </si>
  <si>
    <t>Kosení s ponecháním na místě ve vegetačním období travního porostu středně hustého</t>
  </si>
  <si>
    <t>ha</t>
  </si>
  <si>
    <t>CS ÚRS 2018 01</t>
  </si>
  <si>
    <t>4</t>
  </si>
  <si>
    <t>712229819</t>
  </si>
  <si>
    <t>PSC</t>
  </si>
  <si>
    <t xml:space="preserve">Poznámka k souboru cen:
1. Ceny nelze použít pro odstranění plazivého rostlinstva; tyto zemní práce se oceňují cenami souboru cen 111 10-34 Odstranění rákosu.
2. V cenách nejsou započteny náklady na další manipulaci s pokoseným travním porostem (divokým porostem, vodním rostlinstvem), tyto práce se oceňují cenami souboru cen 185 80-31 Shrabání pokoseného porostu a organických naplavenin a spálení po zaschnutí.
3. Množství jednotek se určí v hektarech plochy (vodní hladiny) na níž (pod níž) má být provedeno kosení.
</t>
  </si>
  <si>
    <t>VV</t>
  </si>
  <si>
    <t>0,1"viz. D.01.09</t>
  </si>
  <si>
    <t>111201101</t>
  </si>
  <si>
    <t>Odstranění křovin a stromů s odstraněním kořenů průměru kmene do 100 mm do sklonu terénu 1 : 5, při celkové ploše do 1 000 m2</t>
  </si>
  <si>
    <t>m2</t>
  </si>
  <si>
    <t>2003057817</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</si>
  <si>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</si>
  <si>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25+9+8+10+1*3"viz. D.01.02</t>
  </si>
  <si>
    <t>3</t>
  </si>
  <si>
    <t>112101101</t>
  </si>
  <si>
    <t>Odstranění stromů s odřezáním kmene a s odvětvením listnatých, průměru kmene přes 100 do 300 mm</t>
  </si>
  <si>
    <t>kus</t>
  </si>
  <si>
    <t>790065905</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</si>
  <si>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</si>
  <si>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1"šeřík viz. D.01.02</t>
  </si>
  <si>
    <t>112201102</t>
  </si>
  <si>
    <t>Odstranění pařezů s jejich vykopáním, vytrháním nebo odstřelením, s přesekáním kořenů průměru přes 300 do 500 mm</t>
  </si>
  <si>
    <t>586463884</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</si>
  <si>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</si>
  <si>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t>
  </si>
  <si>
    <t>113106021</t>
  </si>
  <si>
    <t>Rozebrání dlažeb a dílců při překopech inženýrských sítí s přemístěním hmot na skládku na vzdálenost do 3 m nebo s naložením na dopravní prostředek ručně komunikací pro pěší s ložem z kameniva nebo živice a s výplní spár z betonových nebo kameninových dlaždic, desek nebo tvarovek</t>
  </si>
  <si>
    <t>-2031865263</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</si>
  <si>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</si>
  <si>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85+29+108*0,5"viz. D.01.02</t>
  </si>
  <si>
    <t>6</t>
  </si>
  <si>
    <t>113106023</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</si>
  <si>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</si>
  <si>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1094231145</t>
  </si>
  <si>
    <t>12"viz. D.01.02</t>
  </si>
  <si>
    <t>7</t>
  </si>
  <si>
    <t>113107022</t>
  </si>
  <si>
    <t>Odstranění podkladů nebo krytů při překopech inženýrských sítí s přemístěním hmot na skládku ve vzdálenosti do 3 m nebo s naložením na dopravní prostředek ručně z kameniva hrubého drceného, o tl. vrstvy přes 100 do 200 mm</t>
  </si>
  <si>
    <t>634340506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</si>
  <si>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</si>
  <si>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85+29+151,8*2"viz. D.01.02</t>
  </si>
  <si>
    <t>8</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</si>
  <si>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</si>
  <si>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</si>
  <si>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-129909370</t>
  </si>
  <si>
    <t>9</t>
  </si>
  <si>
    <t>113107041</t>
  </si>
  <si>
    <t>Odstranění podkladů nebo krytů při překopech inženýrských sítí s přemístěním hmot na skládku ve vzdálenosti do 3 m nebo s naložením na dopravní prostředek ručně živičných, o tl. vrstvy do 50 mm</t>
  </si>
  <si>
    <t>571860249</t>
  </si>
  <si>
    <t>127"viz. D.01.02</t>
  </si>
  <si>
    <t>10</t>
  </si>
  <si>
    <t>113202111</t>
  </si>
  <si>
    <t>Vytrhání obrub s vybouráním lože, s přemístěním hmot na skládku na vzdálenost do 3 m nebo s naložením na dopravní prostředek z krajníků nebo obrubníků stojatých</t>
  </si>
  <si>
    <t>m</t>
  </si>
  <si>
    <t>-1753567218</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</si>
  <si>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</si>
  <si>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127+79+12+12+1*4*2+1*6"viz. D.01.02</t>
  </si>
  <si>
    <t>11</t>
  </si>
  <si>
    <t>115001102</t>
  </si>
  <si>
    <t>Převedení vody potrubím průměru DN přes 100 do 150</t>
  </si>
  <si>
    <t>143586345</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</si>
  <si>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</si>
  <si>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(47+12,6)*2"viz. D.01.02</t>
  </si>
  <si>
    <t>12</t>
  </si>
  <si>
    <t>115101201</t>
  </si>
  <si>
    <t>Čerpání vody na dopravní výšku do 10 m s uvažovaným průměrným přítokem do 500 l/min</t>
  </si>
  <si>
    <t>hod</t>
  </si>
  <si>
    <t>-1254719764</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</si>
  <si>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</si>
  <si>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4*14"odhad</t>
  </si>
  <si>
    <t>13</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</si>
  <si>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</si>
  <si>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</si>
  <si>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-915854012</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</si>
  <si>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</si>
  <si>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13*2+4*2"viz. D.01.02</t>
  </si>
  <si>
    <t>14</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</si>
  <si>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</si>
  <si>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</si>
  <si>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1796509716</t>
  </si>
  <si>
    <t>101+3+6"viz. D.01.02</t>
  </si>
  <si>
    <t>119002121</t>
  </si>
  <si>
    <t>Pomocné konstrukce při zabezpečení výkopu vodorovné pochozí přechodová lávka délky do 2 m včetně zábradlí zřízení</t>
  </si>
  <si>
    <t>801700214</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</si>
  <si>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</si>
  <si>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16</t>
  </si>
  <si>
    <t>119002121R01</t>
  </si>
  <si>
    <t>Pomocné konstrukce při zabezpečení výkopu vodorovné pochozí přechodová lávka délky do 4 m včetně zábradlí zřízení</t>
  </si>
  <si>
    <t>-36727921</t>
  </si>
  <si>
    <t>17</t>
  </si>
  <si>
    <t>119002122</t>
  </si>
  <si>
    <t>Pomocné konstrukce při zabezpečení výkopu vodorovné pochozí přechodová lávka délky do 2 m včetně zábradlí odstranění</t>
  </si>
  <si>
    <t>1378634149</t>
  </si>
  <si>
    <t>18</t>
  </si>
  <si>
    <t>119002122R01</t>
  </si>
  <si>
    <t>Pomocné konstrukce při zabezpečení výkopu vodorovné pochozí přechodová lávka délky do 4 m včetně zábradlí odstranění</t>
  </si>
  <si>
    <t>-682731818</t>
  </si>
  <si>
    <t>19</t>
  </si>
  <si>
    <t>119003227</t>
  </si>
  <si>
    <t>Pomocné konstrukce při zabezpečení výkopu svislé ocelové mobilní oplocení, výšky do 2,2 m panely vyplněné dráty zřízení</t>
  </si>
  <si>
    <t>1636932989</t>
  </si>
  <si>
    <t>4*2+2*2"podél přechodových lávek</t>
  </si>
  <si>
    <t>20</t>
  </si>
  <si>
    <t>119003228</t>
  </si>
  <si>
    <t>Pomocné konstrukce při zabezpečení výkopu svislé ocelové mobilní oplocení, výšky do 2,2 m panely vyplněné dráty odstranění</t>
  </si>
  <si>
    <t>-1899626704</t>
  </si>
  <si>
    <t>119004111</t>
  </si>
  <si>
    <t>Pomocné konstrukce při zabezpečení výkopu bezpečný vstup nebo výstup žebříkem zřízení</t>
  </si>
  <si>
    <t>1774207975</t>
  </si>
  <si>
    <t>3*2</t>
  </si>
  <si>
    <t>22</t>
  </si>
  <si>
    <t>119004112</t>
  </si>
  <si>
    <t>Pomocné konstrukce při zabezpečení výkopu bezpečný vstup nebo výstup žebříkem odstranění</t>
  </si>
  <si>
    <t>-1063136288</t>
  </si>
  <si>
    <t>23</t>
  </si>
  <si>
    <t>120901123</t>
  </si>
  <si>
    <t>Bourání konstrukcí v odkopávkách a prokopávkách, korytech vodotečí, melioračních kanálech - ručně s přemístěním suti na hromady na vzdálenost do 20 m nebo s naložením na dopravní prostředek z betonu železového nebo předpjatého</t>
  </si>
  <si>
    <t>m3</t>
  </si>
  <si>
    <t>830880558</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</si>
  <si>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</si>
  <si>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3,1*0,3*1,8"bourání kolem horkovodu viz. D.01.02,03</t>
  </si>
  <si>
    <t>24</t>
  </si>
  <si>
    <t>131203101</t>
  </si>
  <si>
    <t>Hloubení zapažených i nezapažených jam ručním nebo pneumatickým nářadím s urovnáním dna do předepsaného profilu a spádu v horninách tř. 3 soudržných</t>
  </si>
  <si>
    <t>1401170402</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</si>
  <si>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</si>
  <si>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206,4"viz. D.01.09</t>
  </si>
  <si>
    <t>25</t>
  </si>
  <si>
    <t>131203109</t>
  </si>
  <si>
    <t>Hloubení zapažených i nezapažených jam ručním nebo pneumatickým nářadím s urovnáním dna do předepsaného profilu a spádu v horninách tř. 3 Příplatek k cenám za lepivost horniny tř. 3</t>
  </si>
  <si>
    <t>235167633</t>
  </si>
  <si>
    <t>26</t>
  </si>
  <si>
    <t>132301202</t>
  </si>
  <si>
    <t>Hloubení zapažených i nezapažených rýh šířky přes 600 do 2 000 mm s urovnáním dna do předepsaného profilu a spádu v hornině tř. 4 přes 100 do 1 000 m3</t>
  </si>
  <si>
    <t>1912441968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</si>
  <si>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</si>
  <si>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444,8"viz. D.01.09</t>
  </si>
  <si>
    <t>27</t>
  </si>
  <si>
    <t>132301209</t>
  </si>
  <si>
    <t>Hloubení zapažených i nezapažených rýh šířky přes 600 do 2 000 mm s urovnáním dna do předepsaného profilu a spádu v hornině tř. 4 Příplatek k cenám za lepivost horniny tř. 4</t>
  </si>
  <si>
    <t>-254558338</t>
  </si>
  <si>
    <t>28</t>
  </si>
  <si>
    <t>151101102</t>
  </si>
  <si>
    <t>Zřízení pažení a rozepření stěn rýh pro podzemní vedení pro všechny šířky rýhy příložné pro jakoukoliv mezerovitost, hloubky do 4 m</t>
  </si>
  <si>
    <t>921647084</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</si>
  <si>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</si>
  <si>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152*2,5</t>
  </si>
  <si>
    <t>29</t>
  </si>
  <si>
    <t>151101112</t>
  </si>
  <si>
    <t>Odstranění pažení a rozepření stěn rýh pro podzemní vedení s uložením materiálu na vzdálenost do 3 m od kraje výkopu příložné, hloubky přes 2 do 4 m</t>
  </si>
  <si>
    <t>-1031528773</t>
  </si>
  <si>
    <t>30</t>
  </si>
  <si>
    <t>162201102</t>
  </si>
  <si>
    <t>Vodorovné přemístění výkopku nebo sypaniny po suchu na obvyklém dopravním prostředku, bez naložení výkopku, avšak se složením bez rozhrnutí z horniny tř. 1 až 4 na vzdálenost přes 20 do 50 m</t>
  </si>
  <si>
    <t>-1469886535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</si>
  <si>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</si>
  <si>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206,4+444,8</t>
  </si>
  <si>
    <t>31</t>
  </si>
  <si>
    <t>162701105</t>
  </si>
  <si>
    <t>Vodorovné přemístění výkopku nebo sypaniny po suchu na obvyklém dopravním prostředku, bez naložení výkopku, avšak se složením bez rozhrnutí z horniny tř. 1 až 4 na vzdálenost přes 9 000 do 10 000 m</t>
  </si>
  <si>
    <t>-321061759</t>
  </si>
  <si>
    <t>32</t>
  </si>
  <si>
    <t>167101102</t>
  </si>
  <si>
    <t>Nakládání, skládání a překládání neulehlého výkopku nebo sypaniny nakládání, množství přes 100 m3, z hornin tř. 1 až 4</t>
  </si>
  <si>
    <t>2049275689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</si>
  <si>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</si>
  <si>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33</t>
  </si>
  <si>
    <t>171201201</t>
  </si>
  <si>
    <t>Uložení sypaniny na skládky</t>
  </si>
  <si>
    <t>1617929280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</si>
  <si>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</si>
  <si>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34</t>
  </si>
  <si>
    <t>171201211</t>
  </si>
  <si>
    <t>Poplatek za uložení stavebního odpadu na skládce (skládkovné) nebo nákup zeminy a kameniva zatříděného do Katalogu odpadů pod kódem 170 504</t>
  </si>
  <si>
    <t>t</t>
  </si>
  <si>
    <t>2097547531</t>
  </si>
  <si>
    <t xml:space="preserve">Poznámka k souboru cen:
1. Ceny uvedené v souboru cen lze po dohodě upravit podle místních podmínek.
</t>
  </si>
  <si>
    <t>651,2*2,1 'Přepočtené koeficientem množství</t>
  </si>
  <si>
    <t>35</t>
  </si>
  <si>
    <t>171203111</t>
  </si>
  <si>
    <t>Uložení výkopku bez zhutnění s hrubým rozhrnutím v rovině nebo na svahu do 1:5</t>
  </si>
  <si>
    <t>-223105194</t>
  </si>
  <si>
    <t xml:space="preserve">Poznámka k souboru cen:
1. Ceny jsou určeny pro ukládání výkopku objemu do 200 m3 na jednom objektu; pro ukládání výkopku přes 200 m3 lze použít ceny souboru cen 171 20-12 Uložení sypaniny, části A01 katalogu 800-1 Zemní práce.
2. V cenách o sklonu svahu přes 1:1 jsou uvažovány podmínky pro svahy běžně schůdné; bez použití lezeckých technik. V případě použití lezeckých technik se tyto náklady oceňují individuálně.
</t>
  </si>
  <si>
    <t>36</t>
  </si>
  <si>
    <t>174101101</t>
  </si>
  <si>
    <t>Zásyp sypaninou z jakékoliv horniny s uložením výkopku ve vrstvách se zhutněním jam, šachet, rýh nebo kolem objektů v těchto vykopávkách</t>
  </si>
  <si>
    <t>-225580070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</si>
  <si>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</si>
  <si>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651,18-15,91-41,89-14,4-3,29-6,5-5,42"viz. D.01.09</t>
  </si>
  <si>
    <t>37</t>
  </si>
  <si>
    <t>M</t>
  </si>
  <si>
    <t>58344199</t>
  </si>
  <si>
    <t>štěrkodrť frakce 0-63</t>
  </si>
  <si>
    <t>-861587387</t>
  </si>
  <si>
    <t>563,77*0,5*2,65"viz. D.01.09</t>
  </si>
  <si>
    <t>746,995*1,05 'Přepočtené koeficientem množství</t>
  </si>
  <si>
    <t>38</t>
  </si>
  <si>
    <t>175111101</t>
  </si>
  <si>
    <t>Obsypání potrubí ručně sypaninou z vhodných hornin tř. 1 až 4 nebo materiálem připraveným podél výkopu ve vzdálenosti do 3 m od jeho kraje, pro jakoukoliv hloubku výkopu a míru zhutnění bez prohození sypaniny sítem</t>
  </si>
  <si>
    <t>751041024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</si>
  <si>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</si>
  <si>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(101+13*2+4*2+3+6)*0,6*0,5"viz. D.01.09</t>
  </si>
  <si>
    <t>39</t>
  </si>
  <si>
    <t>58331280</t>
  </si>
  <si>
    <t>kamenivo těžené drobné frakce 0-1</t>
  </si>
  <si>
    <t>-1704925366</t>
  </si>
  <si>
    <t>43,2*2,7 'Přepočtené koeficientem množství</t>
  </si>
  <si>
    <t>40</t>
  </si>
  <si>
    <t>180405111</t>
  </si>
  <si>
    <t>Založení trávníků ve vegetačních prefabrikátech výsevem semene v rovině nebo na svahu do 1:5</t>
  </si>
  <si>
    <t>-229503133</t>
  </si>
  <si>
    <t xml:space="preserve">Poznámka k souboru cen:
1. V cenách jsou započteny i náklady pokosení, naložení a odvoz odpadu do 20 km se složením.
2.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</si>
  <si>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41</t>
  </si>
  <si>
    <t>00572410</t>
  </si>
  <si>
    <t>osivo směs travní parková</t>
  </si>
  <si>
    <t>kg</t>
  </si>
  <si>
    <t>45900242</t>
  </si>
  <si>
    <t>1297*0,035 'Přepočtené koeficientem množství</t>
  </si>
  <si>
    <t>42</t>
  </si>
  <si>
    <t>181111111</t>
  </si>
  <si>
    <t>Plošná úprava terénu v zemině tř. 1 až 4 s urovnáním povrchu bez doplnění ornice souvislé plochy do 500 m2 při nerovnostech terénu přes 50 do 100 mm v rovině nebo na svahu do 1:5</t>
  </si>
  <si>
    <t>-1588252725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</si>
  <si>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</si>
  <si>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43</t>
  </si>
  <si>
    <t>181151113</t>
  </si>
  <si>
    <t>Úprava zrnitosti zemin pláně rozpojením balvanů v rovině nebo ve svahu sklonu do 1 : 5 při souvislé ploše do 500 m2 v hornině tř. 1 až 4, tl. vrstvy přes 150 do 200 mm</t>
  </si>
  <si>
    <t>-1194337733</t>
  </si>
  <si>
    <t xml:space="preserve">Poznámka k souboru cen:
1. Ceny jsou určeny pro rozpojení balvanů průměru do 300 mm těžkou zemní frézou na balvany o průměru max. 100 mm (např. před následnou úpravou zemin hydraulickými pojivy).
2. Ceny -1153 až -1155 a -1253 až -1255 jsou určeny pouze pro horninu tř. 5, u které geologický posudek stanoví, že je tato hornina vhodná pro použití těžké zemní frézy. Pokud není možné těžkou frézu použít, ocení se tato práce individuálně.
</t>
  </si>
  <si>
    <t>44</t>
  </si>
  <si>
    <t>181301111</t>
  </si>
  <si>
    <t>Rozprostření a urovnání ornice v rovině nebo ve svahu sklonu do 1:5 při souvislé ploše přes 500 m2, tl. vrstvy do 100 mm</t>
  </si>
  <si>
    <t>1407356201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</si>
  <si>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</si>
  <si>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1003+120+(80+70+12*2)*1"viz. D.01.05,09</t>
  </si>
  <si>
    <t>45</t>
  </si>
  <si>
    <t>10371500</t>
  </si>
  <si>
    <t>substrát pro trávníky VL</t>
  </si>
  <si>
    <t>1844675383</t>
  </si>
  <si>
    <t>1297*0,13 'Přepočtené koeficientem množství</t>
  </si>
  <si>
    <t>46</t>
  </si>
  <si>
    <t>181951102</t>
  </si>
  <si>
    <t>Úprava pláně vyrovnáním výškových rozdílů v hornině tř. 1 až 4 se zhutněním</t>
  </si>
  <si>
    <t>-613106248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</si>
  <si>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</si>
  <si>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47</t>
  </si>
  <si>
    <t>183101321</t>
  </si>
  <si>
    <t>Hloubení jamek pro vysazování rostlin v zemině tř.1 až 4 s výměnou půdy z 100% v rovině nebo na svahu do 1:5, objemu přes 0,40 do 1,00 m3</t>
  </si>
  <si>
    <t>-1517394233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</si>
  <si>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</si>
  <si>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48</t>
  </si>
  <si>
    <t>10321100</t>
  </si>
  <si>
    <t>zahradní substrát pro výsadbu VL</t>
  </si>
  <si>
    <t>-634186502</t>
  </si>
  <si>
    <t>49</t>
  </si>
  <si>
    <t>183402131</t>
  </si>
  <si>
    <t>Rozrušení půdy na hloubku přes 50 do 150 mm souvislé plochy přes 500 m2 v rovině nebo na svahu do 1:5</t>
  </si>
  <si>
    <t>770263692</t>
  </si>
  <si>
    <t xml:space="preserve">Poznámka k souboru cen:
1. V cenách nejsou započteny náklady na odstranění překážek na povrchu ploch, které mají být rozrušeny. Odstranění překážek se oceňuje:
a) vegetační kryt cenami části A02 souboru cen 111 10-11 Odstranění travin a rákosu nebo 111 10-51 Odstranění stařiny,
b) kořeny cenami části A02 souboru cen 111 2.-1 Odstranění nevhodných dřevin,
c) balvany velikosti přes 0,10 m3 cenami souboru cen 122 86-11 Těžení a rozpojení jednotlivých balvanů, části A01 katalogu 800-1 Zemní práce,
d) ostatní překážky příslušnými cenami podle jejich druhu.
2. V cenách o sklonu svahu přes 1:1 jsou uvažovány podmínky pro svahy běžně schůdné; bez použití lezeckých technik. V případě použití lezeckých technik se tyto náklady oceňují individuálně.
</t>
  </si>
  <si>
    <t>50</t>
  </si>
  <si>
    <t>183403114</t>
  </si>
  <si>
    <t>Obdělání půdy kultivátorováním v rovině nebo na svahu do 1:5</t>
  </si>
  <si>
    <t>1064642470</t>
  </si>
  <si>
    <t xml:space="preserve">Poznámka k souboru cen:
1. Každé opakované obdělání půdy se oceňuje samostatně.
2. Ceny -3114 a -3115 lze použít i pro obdělání půdy aktivními branami.
</t>
  </si>
  <si>
    <t>51</t>
  </si>
  <si>
    <t>184102311</t>
  </si>
  <si>
    <t>Výsadba keře bez balu do předem vyhloubené jamky se zalitím v rovině nebo na svahu do 1:5 výšky do 2 m v terénu</t>
  </si>
  <si>
    <t>2023062449</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</si>
  <si>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</si>
  <si>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52</t>
  </si>
  <si>
    <t>02652025</t>
  </si>
  <si>
    <t>šeřík obecný (Syringa vulgaris) prost. 100-150cm</t>
  </si>
  <si>
    <t>1649607862</t>
  </si>
  <si>
    <t>53</t>
  </si>
  <si>
    <t>184215132R01</t>
  </si>
  <si>
    <t>Ukotvení dřeviny kůly třemi kůly, délky přes 1 do 2 m</t>
  </si>
  <si>
    <t>76892270</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</si>
  <si>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</si>
  <si>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54</t>
  </si>
  <si>
    <t>185851121</t>
  </si>
  <si>
    <t>Dovoz vody pro zálivku rostlin na vzdálenost do 1000 m</t>
  </si>
  <si>
    <t>1737450383</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</si>
  <si>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</si>
  <si>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55</t>
  </si>
  <si>
    <t>185851129</t>
  </si>
  <si>
    <t>Dovoz vody pro zálivku rostlin Příplatek k ceně za každých dalších i započatých 1000 m</t>
  </si>
  <si>
    <t>1865425272</t>
  </si>
  <si>
    <t>1*10 'Přepočtené koeficientem množství</t>
  </si>
  <si>
    <t>Zakládání</t>
  </si>
  <si>
    <t>56</t>
  </si>
  <si>
    <t>212312111</t>
  </si>
  <si>
    <t>Lože pro trativody z betonu prostého C8/10</t>
  </si>
  <si>
    <t>-574792638</t>
  </si>
  <si>
    <t xml:space="preserve">Poznámka k souboru cen:
1. V cenách jsou započteny i náklady na vyčištění dna rýh a na urovnání povrchu lože.
2. V ceně materiálu jsou započteny i náklady na prohození výkopku.
</t>
  </si>
  <si>
    <t>136*0,6*0,15*1,3"viz. D.01.05,06</t>
  </si>
  <si>
    <t>120*0,15*0,15/2"spádovaný klín viz. D.01.05,06</t>
  </si>
  <si>
    <t>Součet</t>
  </si>
  <si>
    <t>57</t>
  </si>
  <si>
    <t>212572121R01</t>
  </si>
  <si>
    <t>Lože pro trativody z praného řičního kameniva (kačírku) bez prachových částic</t>
  </si>
  <si>
    <t>-1841300216</t>
  </si>
  <si>
    <t>136*0,7*0,4*1,2"viz. D.01.05,06</t>
  </si>
  <si>
    <t>58</t>
  </si>
  <si>
    <t>212755214</t>
  </si>
  <si>
    <t>Trativody bez lože z drenážních trubek plastových flexibilních D 100 mm</t>
  </si>
  <si>
    <t>-1373410564</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</si>
  <si>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</si>
  <si>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136"viz. D.01.05</t>
  </si>
  <si>
    <t>59</t>
  </si>
  <si>
    <t>213141121</t>
  </si>
  <si>
    <t>Zřízení vrstvy z geotextilie filtrační, separační, odvodňovací, ochranné, výztužné nebo protierozní ve sklonu přes 1:5 do 1:2, šířky do 3 m</t>
  </si>
  <si>
    <t>1777415888</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</si>
  <si>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</si>
  <si>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136*0,15*4"obalení drenáže</t>
  </si>
  <si>
    <t>530"svislá hydroizolace viz. D.01.05,06</t>
  </si>
  <si>
    <t>90+85+29+12"zpevněné plochy viz. D.01.05</t>
  </si>
  <si>
    <t>60</t>
  </si>
  <si>
    <t>69311202</t>
  </si>
  <si>
    <t>geotextilie netkaná PES+PP 500 g/m2</t>
  </si>
  <si>
    <t>-2097171971</t>
  </si>
  <si>
    <t>827,6*1,2 'Přepočtené koeficientem množství</t>
  </si>
  <si>
    <t>61</t>
  </si>
  <si>
    <t>271532212</t>
  </si>
  <si>
    <t>Podsyp pod základové konstrukce se zhutněním a urovnáním povrchu z kameniva hrubého, frakce 16 - 32 mm</t>
  </si>
  <si>
    <t>1244651372</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</si>
  <si>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</si>
  <si>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3,29+24*0,15*1,1"viz. D.01.05,09</t>
  </si>
  <si>
    <t>62</t>
  </si>
  <si>
    <t>273313311</t>
  </si>
  <si>
    <t>Základy z betonu prostého desky z betonu kamenem neprokládaného tř. C 8/10</t>
  </si>
  <si>
    <t>-681894396</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</si>
  <si>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</si>
  <si>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3,29"viz. D.01.09</t>
  </si>
  <si>
    <t>63</t>
  </si>
  <si>
    <t>273313711</t>
  </si>
  <si>
    <t>Základy z betonu prostého desky z betonu kamenem neprokládaného tř. C 20/25</t>
  </si>
  <si>
    <t>1954522417</t>
  </si>
  <si>
    <t>24*0,1*1,3"viz. D.01.05</t>
  </si>
  <si>
    <t>64</t>
  </si>
  <si>
    <t>273322511R01</t>
  </si>
  <si>
    <t>Základy z vodostavebního pohledového betonu železového (bez výztuže) desky, pásy z betonu se zvýšenými nároky na prostředí tř. C 25/30 Vodostavební železobeton C25/30, XC4, XF4, XA1</t>
  </si>
  <si>
    <t>1643071356</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</si>
  <si>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</si>
  <si>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6,5+5,42"viz. D.01.09</t>
  </si>
  <si>
    <t>65</t>
  </si>
  <si>
    <t>273351121R01</t>
  </si>
  <si>
    <t>Bednění základů desek, stěn zřízení - pohledový beton</t>
  </si>
  <si>
    <t>1088579584</t>
  </si>
  <si>
    <t xml:space="preserve">Poznámka k souboru cen:
1. Ceny jsou určeny pro bednění ve volném prostranství, ve volných nebo zapažených jamách, rýhách a šachtách.
2. Kruhové nebo obloukové bednění poloměru do 1 m se oceňuje individuálně.
</t>
  </si>
  <si>
    <t>11,75+35,91"viz. D.01.09</t>
  </si>
  <si>
    <t>66</t>
  </si>
  <si>
    <t>273351122</t>
  </si>
  <si>
    <t>Bednění základů desek odstranění</t>
  </si>
  <si>
    <t>-738466437</t>
  </si>
  <si>
    <t>67</t>
  </si>
  <si>
    <t>273361821</t>
  </si>
  <si>
    <t>Výztuž základů desek z betonářské oceli 10 505 (R) nebo BSt 500</t>
  </si>
  <si>
    <t>449666292</t>
  </si>
  <si>
    <t xml:space="preserve">Poznámka k souboru cen:
1. Ceny platí pro desky rovné, s náběhy, hřibové nebo upnuté do žeber včetně výztuže těchto žeber.
</t>
  </si>
  <si>
    <t>(123,24+142,4)*1,05/1000"viz. D.01.07</t>
  </si>
  <si>
    <t>0,4*220*0,57*1,05/1000"viz. D.01.05</t>
  </si>
  <si>
    <t>68</t>
  </si>
  <si>
    <t>273362021</t>
  </si>
  <si>
    <t>Výztuž základů desek ze svařovaných sítí z drátů typu KARI</t>
  </si>
  <si>
    <t>1717170521</t>
  </si>
  <si>
    <t>805,8*1,05/1000"viz. D.01.07</t>
  </si>
  <si>
    <t>24*1,4*4,335*1,05/1000"viz. D.01.05</t>
  </si>
  <si>
    <t>Komunikace pozemní</t>
  </si>
  <si>
    <t>69</t>
  </si>
  <si>
    <t>564831111</t>
  </si>
  <si>
    <t>Podklad ze štěrkodrti ŠD s rozprostřením a zhutněním, po zhutnění tl. 100 mm</t>
  </si>
  <si>
    <t>1742038219</t>
  </si>
  <si>
    <t>(80+70+12*2)*0,6"podklad pod obruby</t>
  </si>
  <si>
    <t>70</t>
  </si>
  <si>
    <t>564861111</t>
  </si>
  <si>
    <t>Podklad ze štěrkodrti ŠD s rozprostřením a zhutněním, po zhutnění tl. 200 mm</t>
  </si>
  <si>
    <t>-1002087004</t>
  </si>
  <si>
    <t>2*90"viz. D.01.05</t>
  </si>
  <si>
    <t>71</t>
  </si>
  <si>
    <t>564871111</t>
  </si>
  <si>
    <t>Podklad ze štěrkodrti ŠD s rozprostřením a zhutněním, po zhutnění tl. 250 mm</t>
  </si>
  <si>
    <t>-479728456</t>
  </si>
  <si>
    <t>85+29+12"viz. D.01.05,06</t>
  </si>
  <si>
    <t>72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</si>
  <si>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</si>
  <si>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</si>
  <si>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347531765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</si>
  <si>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</si>
  <si>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85+12+29</t>
  </si>
  <si>
    <t>73</t>
  </si>
  <si>
    <t>59245018</t>
  </si>
  <si>
    <t>dlažba skladebná betonová 20x10x6 cm přírodní</t>
  </si>
  <si>
    <t>1848241654</t>
  </si>
  <si>
    <t>126*1,1 'Přepočtené koeficientem množství</t>
  </si>
  <si>
    <t>74</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</si>
  <si>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</si>
  <si>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</si>
  <si>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1962371078</t>
  </si>
  <si>
    <t>90"viz. D.01.05</t>
  </si>
  <si>
    <t>75</t>
  </si>
  <si>
    <t>59245020</t>
  </si>
  <si>
    <t>dlažba skladebná betonová 20x10x8 cm přírodní</t>
  </si>
  <si>
    <t>-1723089037</t>
  </si>
  <si>
    <t>90*1,1 'Přepočtené koeficientem množství</t>
  </si>
  <si>
    <t>Úpravy povrchů, podlahy a osazování výplní</t>
  </si>
  <si>
    <t>76</t>
  </si>
  <si>
    <t>612131101</t>
  </si>
  <si>
    <t>Podkladní a spojovací vrstva vnitřních omítaných ploch cementový postřik nanášený ručně celoplošně stěn</t>
  </si>
  <si>
    <t>-46222231</t>
  </si>
  <si>
    <t>190*2,3"viz. D.01.05</t>
  </si>
  <si>
    <t>77</t>
  </si>
  <si>
    <t>612821022</t>
  </si>
  <si>
    <t>Sanační omítka vnitřních ploch stěn pro vlhké a zasolené zdivo, prováděná ve dvou vrstvách, tl. jádrové omítky do 30 mm strojně štuková</t>
  </si>
  <si>
    <t>801971419</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</si>
  <si>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</si>
  <si>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78</t>
  </si>
  <si>
    <t>612821031</t>
  </si>
  <si>
    <t>Sanační omítka vnitřních ploch stěn vyrovnávací vrstva, prováděná v tl. do 20 mm ručně</t>
  </si>
  <si>
    <t>-88775344</t>
  </si>
  <si>
    <t>437*2</t>
  </si>
  <si>
    <t>79</t>
  </si>
  <si>
    <t>622131100</t>
  </si>
  <si>
    <t>Podkladní a spojovací vrstva vnějších omítaných ploch vápenný postřik nanášený ručně celoplošně stěn</t>
  </si>
  <si>
    <t>1717405145</t>
  </si>
  <si>
    <t>48"viz. D.01.02</t>
  </si>
  <si>
    <t>80</t>
  </si>
  <si>
    <t>622143003</t>
  </si>
  <si>
    <t>Montáž omítkových profilů plastových nebo pozinkovaných, upevněných vtlačením do podkladní vrstvy nebo přibitím rohových s tkaninou</t>
  </si>
  <si>
    <t>-1609338621</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</si>
  <si>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</si>
  <si>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90+26+1,5*4+120"viz. D.01.09</t>
  </si>
  <si>
    <t>81</t>
  </si>
  <si>
    <t>59051486</t>
  </si>
  <si>
    <t>lišta rohová PVC 10/15cm s tkaninou</t>
  </si>
  <si>
    <t>-629433776</t>
  </si>
  <si>
    <t>242*1,05 'Přepočtené koeficientem množství</t>
  </si>
  <si>
    <t>82</t>
  </si>
  <si>
    <t>622143004</t>
  </si>
  <si>
    <t>Montáž omítkových profilů plastových nebo pozinkovaných, upevněných vtlačením do podkladní vrstvy nebo přibitím začišťovacích samolepících pro vytvoření dilatujícího spoje s okenním rámem</t>
  </si>
  <si>
    <t>-689127045</t>
  </si>
  <si>
    <t>90"viz. D.01.08</t>
  </si>
  <si>
    <t>83</t>
  </si>
  <si>
    <t>59051476</t>
  </si>
  <si>
    <t>profil okenní začišťovací se sklovláknitou armovací tkaninou 9 mm/2,4 m</t>
  </si>
  <si>
    <t>-2008016178</t>
  </si>
  <si>
    <t>90*1,05 'Přepočtené koeficientem množství</t>
  </si>
  <si>
    <t>84</t>
  </si>
  <si>
    <t>622211021</t>
  </si>
  <si>
    <t>Montáž kontaktního zateplení z polystyrenových desek nebo z kombinovaných desek na vnější stěny, tloušťky desek přes 80 do 120 mm</t>
  </si>
  <si>
    <t>1109246993</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</si>
  <si>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</si>
  <si>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120*1,1"viz. D.01.05,08</t>
  </si>
  <si>
    <t>85</t>
  </si>
  <si>
    <t>622211021R01</t>
  </si>
  <si>
    <t>Montáž kontaktního zateplení z polystyrenových desek nebo z kombinovaných desek na vnější stěny, tloušťky desek přes 80 do 120 mm na bitumenové lepidlo</t>
  </si>
  <si>
    <t>1597289604</t>
  </si>
  <si>
    <t>120*(2,2+0,3)"viz. D.01.05,06</t>
  </si>
  <si>
    <t>86</t>
  </si>
  <si>
    <t>28376383</t>
  </si>
  <si>
    <t>deska z polystyrénu XPS, hrana polodrážková a hladký povrch s vyšší odolností tl 120mm</t>
  </si>
  <si>
    <t>1627660075</t>
  </si>
  <si>
    <t>132+300</t>
  </si>
  <si>
    <t>432*1,1 'Přepočtené koeficientem množství</t>
  </si>
  <si>
    <t>87</t>
  </si>
  <si>
    <t>622212001</t>
  </si>
  <si>
    <t>Montáž kontaktního zateplení vnějšího ostění, nadpraží nebo parapetu z polystyrenových desek hloubky špalet do 200 mm, tloušťky desek do 40 mm</t>
  </si>
  <si>
    <t>113662684</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</si>
  <si>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</si>
  <si>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27"viz. D.01.08</t>
  </si>
  <si>
    <t>88</t>
  </si>
  <si>
    <t>28376361</t>
  </si>
  <si>
    <t>deska XPS hladký povrch λ=0,034 tl 30mm</t>
  </si>
  <si>
    <t>-1263141240</t>
  </si>
  <si>
    <t>27*1,1 'Přepočtené koeficientem množství</t>
  </si>
  <si>
    <t>89</t>
  </si>
  <si>
    <t>622331111</t>
  </si>
  <si>
    <t>Omítka cementová vnějších ploch nanášená ručně jednovrstvá, tloušťky do 15 mm hrubá zatřená stěn</t>
  </si>
  <si>
    <t>-1497829081</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</si>
  <si>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</si>
  <si>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90</t>
  </si>
  <si>
    <t>622331191</t>
  </si>
  <si>
    <t>Omítka cementová vnějších ploch nanášená ručně Příplatek k cenám za každých dalších i započatých 5 mm tloušťky omítky přes 15 mm stěn</t>
  </si>
  <si>
    <t>1724065661</t>
  </si>
  <si>
    <t>48*6</t>
  </si>
  <si>
    <t>91</t>
  </si>
  <si>
    <t>622511111</t>
  </si>
  <si>
    <t>Omítka tenkovrstvá akrylátová vnějších ploch probarvená, včetně penetrace podkladu mozaiková střednězrnná stěn</t>
  </si>
  <si>
    <t>98632918</t>
  </si>
  <si>
    <t>180"viz. D.01.08</t>
  </si>
  <si>
    <t>92</t>
  </si>
  <si>
    <t>629135102</t>
  </si>
  <si>
    <t>Vyrovnávací vrstva z cementové malty pod klempířskými prvky šířky přes 150 do 300 mm</t>
  </si>
  <si>
    <t>1327155993</t>
  </si>
  <si>
    <t>0,9*0,4*26"viz. D.01.05</t>
  </si>
  <si>
    <t>93</t>
  </si>
  <si>
    <t>631312141</t>
  </si>
  <si>
    <t>Doplnění dosavadních mazanin prostým betonem s dodáním hmot, bez potěru, plochy jednotlivě rýh v dosavadních mazaninách</t>
  </si>
  <si>
    <t>904845454</t>
  </si>
  <si>
    <t>24*0,05*1,1"viz. D.01.05</t>
  </si>
  <si>
    <t>94</t>
  </si>
  <si>
    <t>631362021</t>
  </si>
  <si>
    <t>Výztuž mazanin ze svařovaných sítí z drátů typu KARI</t>
  </si>
  <si>
    <t>-1641074172</t>
  </si>
  <si>
    <t>24*1,4*1,999*1,05/1000"viz. D.01.05</t>
  </si>
  <si>
    <t>95</t>
  </si>
  <si>
    <t>637211122</t>
  </si>
  <si>
    <t>Okapový chodník z dlaždic betonových se zalitím spár cementovou maltou do písku, tl. dlaždic 60 mm</t>
  </si>
  <si>
    <t>1572634451</t>
  </si>
  <si>
    <t>64"viz. D.01.09</t>
  </si>
  <si>
    <t>Trubní vedení</t>
  </si>
  <si>
    <t>96</t>
  </si>
  <si>
    <t>895170101R01</t>
  </si>
  <si>
    <t>Drenážní šachta z polypropylenu PP DN 425 pro napojení potrubí D 110, dle specifikace DŠ1-5, včetně poklopu</t>
  </si>
  <si>
    <t>-333686899</t>
  </si>
  <si>
    <t xml:space="preserve">Poznámka k souboru cen:
1. V cenách jsou započteny i náklady na:
a) dodání a montáž šachtového dna, trouby šachty, teleskopu a poklopu, příslušného dílu šachty,
b) napojení stávajícího drenážního potrubí.
2. V cenách nejsou započteny náklady na:
a) fixování šachty obsypem, který se oceňuje cenami souboru 174 . 0-11 Zásyp sypaninou z jakékoliv horniny katalogu 800-1 Zemní práce části A 01.
</t>
  </si>
  <si>
    <t>5"viz. D.01.09</t>
  </si>
  <si>
    <t>97</t>
  </si>
  <si>
    <t>895170202R01</t>
  </si>
  <si>
    <t>Drenážní šachta z polypropylenu PP DN 1000 pro napojení potrubí D 110/160/200 šachtové dno s usazovacím prostorem, dle specifikace ČDŠ, včetně poklopu</t>
  </si>
  <si>
    <t>-861602205</t>
  </si>
  <si>
    <t>1"viz. D.01.09</t>
  </si>
  <si>
    <t>98</t>
  </si>
  <si>
    <t>895170431</t>
  </si>
  <si>
    <t>Drenážní šachta z polypropylenu PP Příplatek k cenám za uříznutí šachtového prodloužení</t>
  </si>
  <si>
    <t>-277519300</t>
  </si>
  <si>
    <t>Ostatní konstrukce a práce, bourání</t>
  </si>
  <si>
    <t>99</t>
  </si>
  <si>
    <t>916231213</t>
  </si>
  <si>
    <t>Osazení chodníkového obrubníku betonového se zřízením lože, s vyplněním a zatřením spár cementovou maltou stojatého s boční opěrou z betonu prostého, do lože z betonu prostého</t>
  </si>
  <si>
    <t>1423636189</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</si>
  <si>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</si>
  <si>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80+70+12*2"viz. D.01.05</t>
  </si>
  <si>
    <t>100</t>
  </si>
  <si>
    <t>59217017</t>
  </si>
  <si>
    <t>obrubník betonový chodníkový 100x10x25 cm</t>
  </si>
  <si>
    <t>-1374359896</t>
  </si>
  <si>
    <t>174*1,1 'Přepočtené koeficientem množství</t>
  </si>
  <si>
    <t>101</t>
  </si>
  <si>
    <t>949101111</t>
  </si>
  <si>
    <t>Lešení pomocné pracovní pro objekty pozemních staveb pro zatížení do 150 kg/m2, o výšce lešeňové podlahy do 1,9 m</t>
  </si>
  <si>
    <t>1693784663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</si>
  <si>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</si>
  <si>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190*1*2"vnitřní oprav omítek</t>
  </si>
  <si>
    <t>120*1"vnější ve výkopu</t>
  </si>
  <si>
    <t>102</t>
  </si>
  <si>
    <t>953961112</t>
  </si>
  <si>
    <t>Kotvy chemické s vyvrtáním otvoru do betonu, železobetonu nebo tvrdého kamene tmel, velikost M 10, hloubka 90 mm</t>
  </si>
  <si>
    <t>173922808</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</si>
  <si>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</si>
  <si>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220"viz. D.01.05</t>
  </si>
  <si>
    <t>6*4"Z01 viz. D.01.09</t>
  </si>
  <si>
    <t>103</t>
  </si>
  <si>
    <t>961031311</t>
  </si>
  <si>
    <t>Bourání základů ze zdiva cihelného na maltu vápennou nebo vápenocementovou</t>
  </si>
  <si>
    <t>1917617987</t>
  </si>
  <si>
    <t>(1,55+0,8)*2*0,3*2,5+(1,2+0,65)*2*0,3*2,5*3"BO 04 viz. D.01.02</t>
  </si>
  <si>
    <t>104</t>
  </si>
  <si>
    <t>961044111</t>
  </si>
  <si>
    <t>Bourání základů z betonu prostého</t>
  </si>
  <si>
    <t>-1214237080</t>
  </si>
  <si>
    <t>1,3*0,8*1,5*2"původní anglické dvorky</t>
  </si>
  <si>
    <t>(PI*2,5*(1,2*1,2-1*1))*2"BO 05 viz. D.01.02</t>
  </si>
  <si>
    <t>105</t>
  </si>
  <si>
    <t>961055111</t>
  </si>
  <si>
    <t>Bourání základů z betonu železového</t>
  </si>
  <si>
    <t>-1008678120</t>
  </si>
  <si>
    <t>(2,12+7,15)*(0,5*0,75+0,3*1,8)-1,674"viz. D.01.02,03</t>
  </si>
  <si>
    <t>106</t>
  </si>
  <si>
    <t>962031132</t>
  </si>
  <si>
    <t>Bourání příček z cihel, tvárnic nebo příčkovek z cihel pálených, plných nebo dutých na maltu vápennou nebo vápenocementovou, tl. do 100 mm</t>
  </si>
  <si>
    <t>1084784450</t>
  </si>
  <si>
    <t>120*1,4"viz. D.01.02,03</t>
  </si>
  <si>
    <t>107</t>
  </si>
  <si>
    <t>965042141</t>
  </si>
  <si>
    <t>Bourání mazanin betonových nebo z litého asfaltu tl. do 100 mm, plochy přes 4 m2</t>
  </si>
  <si>
    <t>-1345429264</t>
  </si>
  <si>
    <t>127*0,15"viz. D.01.02</t>
  </si>
  <si>
    <t>108</t>
  </si>
  <si>
    <t>965042241</t>
  </si>
  <si>
    <t>Bourání mazanin betonových nebo z litého asfaltu tl. přes 100 mm, plochy přes 4 m2</t>
  </si>
  <si>
    <t>-956799179</t>
  </si>
  <si>
    <t>24*0,2+1,3*0,8*2*0,2"viz. D.01.02</t>
  </si>
  <si>
    <t>109</t>
  </si>
  <si>
    <t>965049112</t>
  </si>
  <si>
    <t>Bourání mazanin Příplatek k cenám za bourání mazanin betonových se svařovanou sítí, tl. přes 100 mm</t>
  </si>
  <si>
    <t>-58538362</t>
  </si>
  <si>
    <t>19,05+5,216</t>
  </si>
  <si>
    <t>110</t>
  </si>
  <si>
    <t>977312114</t>
  </si>
  <si>
    <t>Řezání stávajících betonových mazanin s vyztužením hloubky přes 150 do 200 mm</t>
  </si>
  <si>
    <t>-862390800</t>
  </si>
  <si>
    <t>65,4+1,3*2+1,5*4+1,8*2+0,75*2"viz. D.01.02</t>
  </si>
  <si>
    <t>111</t>
  </si>
  <si>
    <t>978036191</t>
  </si>
  <si>
    <t>Otlučení cementových omítek vnějších ploch s vyškrabáním spar zdiva a s očištěním povrchu, v rozsahu přes 80 do 100 %</t>
  </si>
  <si>
    <t>906618377</t>
  </si>
  <si>
    <t>112</t>
  </si>
  <si>
    <t>985111111</t>
  </si>
  <si>
    <t>Otlučení nebo odsekání vrstev omítek stěn</t>
  </si>
  <si>
    <t>-96027533</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</si>
  <si>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</si>
  <si>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190*2,3"viz. D.01.02</t>
  </si>
  <si>
    <t>113</t>
  </si>
  <si>
    <t>985131111</t>
  </si>
  <si>
    <t>Očištění ploch stěn, rubu kleneb a podlah tlakovou vodou</t>
  </si>
  <si>
    <t>190926565</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</si>
  <si>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</si>
  <si>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120*1,4"viz. D.01.01,05,08</t>
  </si>
  <si>
    <t>114</t>
  </si>
  <si>
    <t>985131311</t>
  </si>
  <si>
    <t>Očištění ploch stěn, rubu kleneb a podlah ruční dočištění ocelovými kartáči</t>
  </si>
  <si>
    <t>-1708817470</t>
  </si>
  <si>
    <t>437+48</t>
  </si>
  <si>
    <t>115</t>
  </si>
  <si>
    <t>985131411</t>
  </si>
  <si>
    <t>Očištění ploch stěn, rubu kleneb a podlah vysušení stlačeným vzduchem</t>
  </si>
  <si>
    <t>-504093828</t>
  </si>
  <si>
    <t>116</t>
  </si>
  <si>
    <t>985142112</t>
  </si>
  <si>
    <t>Vysekání spojovací hmoty ze spár zdiva včetně vyčištění hloubky spáry do 40 mm délky spáry na 1 m2 upravované plochy přes 6 do 12 m</t>
  </si>
  <si>
    <t>-792289232</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</si>
  <si>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</si>
  <si>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117</t>
  </si>
  <si>
    <t>985231112</t>
  </si>
  <si>
    <t>Spárování zdiva hloubky do 40 mm aktivovanou maltou délky spáry na 1 m2 upravované plochy přes 6 do 12 m</t>
  </si>
  <si>
    <t>-1738259046</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</si>
  <si>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</si>
  <si>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997</t>
  </si>
  <si>
    <t>Přesun sutě</t>
  </si>
  <si>
    <t>118</t>
  </si>
  <si>
    <t>997013151</t>
  </si>
  <si>
    <t>Vnitrostaveništní doprava suti a vybouraných hmot vodorovně do 50 m svisle s omezením mechanizace pro budovy a haly výšky do 6 m</t>
  </si>
  <si>
    <t>-1554358689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</si>
  <si>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</si>
  <si>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119</t>
  </si>
  <si>
    <t>997013501</t>
  </si>
  <si>
    <t>Odvoz suti a vybouraných hmot na skládku nebo meziskládku se složením, na vzdálenost do 1 km</t>
  </si>
  <si>
    <t>-1647328434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</si>
  <si>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</si>
  <si>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120</t>
  </si>
  <si>
    <t>997013509</t>
  </si>
  <si>
    <t>Odvoz suti a vybouraných hmot na skládku nebo meziskládku se složením, na vzdálenost Příplatek k ceně za každý další i započatý 1 km přes 1 km</t>
  </si>
  <si>
    <t>1464076713</t>
  </si>
  <si>
    <t>411,876*15 'Přepočtené koeficientem množství</t>
  </si>
  <si>
    <t>121</t>
  </si>
  <si>
    <t>997013801</t>
  </si>
  <si>
    <t>Poplatek za uložení stavebního odpadu na skládce (skládkovné) z prostého betonu zatříděného do Katalogu odpadů pod kódem 170 101</t>
  </si>
  <si>
    <t>974812619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</si>
  <si>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</si>
  <si>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122</t>
  </si>
  <si>
    <t>997013803</t>
  </si>
  <si>
    <t>Poplatek za uložení stavebního odpadu na skládce (skládkovné) cihelného zatříděného do Katalogu odpadů pod kódem 170 102</t>
  </si>
  <si>
    <t>1709870451</t>
  </si>
  <si>
    <t>123</t>
  </si>
  <si>
    <t>997013811</t>
  </si>
  <si>
    <t>Poplatek za uložení stavebního odpadu na skládce (skládkovné) dřevěného zatříděného do Katalogu odpadů pod kódem 170 201</t>
  </si>
  <si>
    <t>953362956</t>
  </si>
  <si>
    <t>124</t>
  </si>
  <si>
    <t>997013831</t>
  </si>
  <si>
    <t>Poplatek za uložení stavebního odpadu na skládce (skládkovné) směsného stavebního a demoličního zatříděného do Katalogu odpadů pod kódem 170 904</t>
  </si>
  <si>
    <t>-66052051</t>
  </si>
  <si>
    <t>411,876-185,768-43,338-0,213-13,202-126,384</t>
  </si>
  <si>
    <t>125</t>
  </si>
  <si>
    <t>997223845</t>
  </si>
  <si>
    <t>Poplatek za uložení stavebního odpadu na skládce (skládkovné) asfaltového bez obsahu dehtu zatříděného do Katalogu odpadů pod kódem 170 302</t>
  </si>
  <si>
    <t>66063034</t>
  </si>
  <si>
    <t>126</t>
  </si>
  <si>
    <t>997223855</t>
  </si>
  <si>
    <t>Poplatek za uložení stavebního odpadu na skládce (skládkovné) zeminy a kameniva zatříděného do Katalogu odpadů pod kódem 170 504</t>
  </si>
  <si>
    <t>-515264983</t>
  </si>
  <si>
    <t>998</t>
  </si>
  <si>
    <t>Přesun hmot</t>
  </si>
  <si>
    <t>127</t>
  </si>
  <si>
    <t>998011001</t>
  </si>
  <si>
    <t>Přesun hmot pro budovy občanské výstavby, bydlení, výrobu a služby s nosnou svislou konstrukcí zděnou z cihel, tvárnic nebo kamene vodorovná dopravní vzdálenost do 100 m pro budovy výšky do 6 m</t>
  </si>
  <si>
    <t>2053711192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</si>
  <si>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</si>
  <si>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</si>
  <si>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</si>
  <si>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</si>
  <si>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</si>
  <si>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128</t>
  </si>
  <si>
    <t>711111001</t>
  </si>
  <si>
    <t>Provedení izolace proti zemní vlhkosti natěradly a tmely za studena na ploše vodorovné V nátěrem penetračním</t>
  </si>
  <si>
    <t>-1962650125</t>
  </si>
  <si>
    <t xml:space="preserve">Poznámka k souboru cen:
1. Izolace plochy jednotlivě do 10 m2 se oceňují skladebně cenou příslušné izolace a cenou 711 19-9095 Příplatek za plochu do 10 m2.
</t>
  </si>
  <si>
    <t>24+65,4*0,1"viz. D.01.02,05</t>
  </si>
  <si>
    <t>129</t>
  </si>
  <si>
    <t>11163150</t>
  </si>
  <si>
    <t>lak asfaltový penetrační</t>
  </si>
  <si>
    <t>-1318358924</t>
  </si>
  <si>
    <t>30,54*0,0003 'Přepočtené koeficientem množství</t>
  </si>
  <si>
    <t>130</t>
  </si>
  <si>
    <t>711112001</t>
  </si>
  <si>
    <t>Provedení izolace proti zemní vlhkosti natěradly a tmely za studena na ploše svislé S nátěrem penetračním</t>
  </si>
  <si>
    <t>-1845052215</t>
  </si>
  <si>
    <t>420"viz. D.01.05</t>
  </si>
  <si>
    <t>131</t>
  </si>
  <si>
    <t>-350565556</t>
  </si>
  <si>
    <t>420*0,0003 'Přepočtené koeficientem množství</t>
  </si>
  <si>
    <t>132</t>
  </si>
  <si>
    <t>711131821</t>
  </si>
  <si>
    <t>Odstranění izolace proti zemní vlhkosti na ploše svislé S</t>
  </si>
  <si>
    <t>-1326164818</t>
  </si>
  <si>
    <t xml:space="preserve">Poznámka k souboru cen:
1. Ceny se používají pro odstranění hydroizolačních pásů a folií bez rozlišení tloušťky a počtu vrstev.
</t>
  </si>
  <si>
    <t>133</t>
  </si>
  <si>
    <t>711141559</t>
  </si>
  <si>
    <t>Provedení izolace proti zemní vlhkosti pásy přitavením NAIP na ploše vodorovné V</t>
  </si>
  <si>
    <t>-946753572</t>
  </si>
  <si>
    <t xml:space="preserve">Poznámka k souboru cen:
1. Izolace plochy jednotlivě do 10 m2 se oceňují skladebně cenou příslušné izolace a cenou 711 19-9097 Příplatek za plochu do 10 m2.
</t>
  </si>
  <si>
    <t>134</t>
  </si>
  <si>
    <t>62836201</t>
  </si>
  <si>
    <t>pás těžký asfaltovaný pískovaný tl. 4,0mm,  vložka skelná rohož a Al fólie, krycí vrstva s jemným posypem</t>
  </si>
  <si>
    <t>1841433325</t>
  </si>
  <si>
    <t>30,54*1,15 'Přepočtené koeficientem množství</t>
  </si>
  <si>
    <t>135</t>
  </si>
  <si>
    <t>2834302115R02</t>
  </si>
  <si>
    <t>prostup pro spodní stavbu TW/PSS 160/500</t>
  </si>
  <si>
    <t>-1711064854</t>
  </si>
  <si>
    <t>8"viz. D.01.09</t>
  </si>
  <si>
    <t>136</t>
  </si>
  <si>
    <t>711142559</t>
  </si>
  <si>
    <t>Provedení izolace proti zemní vlhkosti pásy přitavením NAIP na ploše svislé S</t>
  </si>
  <si>
    <t>1507306046</t>
  </si>
  <si>
    <t>137</t>
  </si>
  <si>
    <t>67876525</t>
  </si>
  <si>
    <t>420*1,2 'Přepočtené koeficientem množství</t>
  </si>
  <si>
    <t>138</t>
  </si>
  <si>
    <t>711161212</t>
  </si>
  <si>
    <t>Izolace proti zemní vlhkosti a beztlakové vodě nopovými fóliemi na ploše svislé S vrstva ochranná, odvětrávací a drenážní výška nopku 8,0 mm, tl. fólie do 0,6 mm</t>
  </si>
  <si>
    <t>1745263839</t>
  </si>
  <si>
    <t>139</t>
  </si>
  <si>
    <t>711161384</t>
  </si>
  <si>
    <t>Izolace proti zemní vlhkosti a beztlakové vodě nopovými fóliemi ostatní ukončení izolace provětrávací lištou</t>
  </si>
  <si>
    <t>41850229</t>
  </si>
  <si>
    <t>120"viz. D.01.05,06</t>
  </si>
  <si>
    <t>140</t>
  </si>
  <si>
    <t>998711101</t>
  </si>
  <si>
    <t>Přesun hmot pro izolace proti vodě, vlhkosti a plynům stanovený z hmotnosti přesunovaného materiálu vodorovná dopravní vzdálenost do 50 m v objektech výšky do 6 m</t>
  </si>
  <si>
    <t>394783345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</si>
  <si>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</si>
  <si>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</si>
  <si>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</si>
  <si>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141</t>
  </si>
  <si>
    <t>713121111</t>
  </si>
  <si>
    <t>Montáž tepelné izolace podlah rohožemi, pásy, deskami, dílci, bloky (izolační materiál ve specifikaci) kladenými volně jednovrstvá</t>
  </si>
  <si>
    <t>-2052207195</t>
  </si>
  <si>
    <t xml:space="preserve">Poznámka k souboru cen:
1. Množství tepelné izolace podlah okrajovými pásky k ceně -1211 se určuje v m projektované délky obložení (bez přesahů) na obvodu podlahy.
</t>
  </si>
  <si>
    <t>24"viz. D.01.05</t>
  </si>
  <si>
    <t>142</t>
  </si>
  <si>
    <t>28372303</t>
  </si>
  <si>
    <t>deska EPS 100 pro trvalé zatížení v tlaku (max. 2000 kg/m2) tl 40mm</t>
  </si>
  <si>
    <t>1758836500</t>
  </si>
  <si>
    <t>24*1,02 'Přepočtené koeficientem množství</t>
  </si>
  <si>
    <t>143</t>
  </si>
  <si>
    <t>713191132</t>
  </si>
  <si>
    <t>Montáž tepelné izolace stavebních konstrukcí - doplňky a konstrukční součásti podlah, stropů vrchem nebo střech překrytím fólií separační z PE</t>
  </si>
  <si>
    <t>874419432</t>
  </si>
  <si>
    <t>144</t>
  </si>
  <si>
    <t>28329234</t>
  </si>
  <si>
    <t>fólie PE parotěsná tl 0,2mm</t>
  </si>
  <si>
    <t>379863051</t>
  </si>
  <si>
    <t>24*1,1 'Přepočtené koeficientem množství</t>
  </si>
  <si>
    <t>145</t>
  </si>
  <si>
    <t>998713101</t>
  </si>
  <si>
    <t>Přesun hmot pro izolace tepelné stanovený z hmotnosti přesunovaného materiálu vodorovná dopravní vzdálenost do 50 m v objektech výšky do 6 m</t>
  </si>
  <si>
    <t>341892467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</si>
  <si>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</si>
  <si>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</si>
  <si>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</si>
  <si>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146</t>
  </si>
  <si>
    <t>721173406</t>
  </si>
  <si>
    <t>Potrubí z plastových trub PVC SN4 svodné (ležaté) DN 315</t>
  </si>
  <si>
    <t>857467434</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</si>
  <si>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</si>
  <si>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0,5*2"chránička horkovodu viz. D.01.07</t>
  </si>
  <si>
    <t>147</t>
  </si>
  <si>
    <t>721242804</t>
  </si>
  <si>
    <t>Demontáž lapačů střešních splavenin DN 125</t>
  </si>
  <si>
    <t>-1885655817</t>
  </si>
  <si>
    <t>148</t>
  </si>
  <si>
    <t>998721101</t>
  </si>
  <si>
    <t>Přesun hmot pro vnitřní kanalizace stanovený z hmotnosti přesunovaného materiálu vodorovná dopravní vzdálenost do 50 m v objektech výšky do 6 m</t>
  </si>
  <si>
    <t>-2146425982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</si>
  <si>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</si>
  <si>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735</t>
  </si>
  <si>
    <t>Ústřední vytápění - otopná tělesa</t>
  </si>
  <si>
    <t>149</t>
  </si>
  <si>
    <t>735111810R01</t>
  </si>
  <si>
    <t>Demontáž otopných těles litinových článkových</t>
  </si>
  <si>
    <t>-1481609071</t>
  </si>
  <si>
    <t>6"viz. D.01.02</t>
  </si>
  <si>
    <t>150</t>
  </si>
  <si>
    <t>735129140R01</t>
  </si>
  <si>
    <t>Otopná tělesa ocelová zpětná montáž těles článkových</t>
  </si>
  <si>
    <t>407390267</t>
  </si>
  <si>
    <t>151</t>
  </si>
  <si>
    <t>998735101</t>
  </si>
  <si>
    <t>Přesun hmot pro otopná tělesa stanovený z hmotnosti přesunovaného materiálu vodorovná dopravní vzdálenost do 50 m v objektech výšky do 6 m</t>
  </si>
  <si>
    <t>976134423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</si>
  <si>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</si>
  <si>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741</t>
  </si>
  <si>
    <t>Elektroinstalace - silnoproud</t>
  </si>
  <si>
    <t>152</t>
  </si>
  <si>
    <t>741410001</t>
  </si>
  <si>
    <t>Montáž uzemňovacího vedení s upevněním, propojením a připojením pomocí svorek na povrchu pásku průřezu do 120 mm2</t>
  </si>
  <si>
    <t>-901426439</t>
  </si>
  <si>
    <t>170"viz. D.01.05</t>
  </si>
  <si>
    <t>153</t>
  </si>
  <si>
    <t>35442062</t>
  </si>
  <si>
    <t>pás zemnící 30x4mm FeZn</t>
  </si>
  <si>
    <t>650424559</t>
  </si>
  <si>
    <t>170*1,25 'Přepočtené koeficientem množství</t>
  </si>
  <si>
    <t>154</t>
  </si>
  <si>
    <t>741420001</t>
  </si>
  <si>
    <t>Montáž hromosvodného vedení svodových drátů nebo lan s podpěrami, Ø do 10 mm</t>
  </si>
  <si>
    <t>-2133611321</t>
  </si>
  <si>
    <t xml:space="preserve">Poznámka k souboru cen:
1. Svodovými dráty se rozumí i jímací vedení na střeše.
</t>
  </si>
  <si>
    <t>2*3"viz. D.01.05</t>
  </si>
  <si>
    <t>155</t>
  </si>
  <si>
    <t>35441073</t>
  </si>
  <si>
    <t>drát D 10mm FeZn</t>
  </si>
  <si>
    <t>1591111994</t>
  </si>
  <si>
    <t>156</t>
  </si>
  <si>
    <t>741420021</t>
  </si>
  <si>
    <t>Montáž hromosvodného vedení svorek se 2 šrouby</t>
  </si>
  <si>
    <t>-1138718902</t>
  </si>
  <si>
    <t>9*2+3</t>
  </si>
  <si>
    <t>157</t>
  </si>
  <si>
    <t>35441986</t>
  </si>
  <si>
    <t>svorka odbočovací a spojovací pro pásek 30x4 mm, FeZn</t>
  </si>
  <si>
    <t>-1288073029</t>
  </si>
  <si>
    <t>3+6</t>
  </si>
  <si>
    <t>158</t>
  </si>
  <si>
    <t>35441885</t>
  </si>
  <si>
    <t>svorka spojovací pro lano D 8-10 mm</t>
  </si>
  <si>
    <t>-1024649837</t>
  </si>
  <si>
    <t>159</t>
  </si>
  <si>
    <t>35442015</t>
  </si>
  <si>
    <t>svorka uzemnění Cu zkušební</t>
  </si>
  <si>
    <t>-378704928</t>
  </si>
  <si>
    <t>160</t>
  </si>
  <si>
    <t>741420051</t>
  </si>
  <si>
    <t>Montáž hromosvodného vedení ochranných prvků úhelníků nebo trubek s držáky do zdiva</t>
  </si>
  <si>
    <t>-1320283026</t>
  </si>
  <si>
    <t>161</t>
  </si>
  <si>
    <t>35441832</t>
  </si>
  <si>
    <t>trubka ochranná na ochranu svodu - 1700 mmm, FeZn</t>
  </si>
  <si>
    <t>95875425</t>
  </si>
  <si>
    <t>162</t>
  </si>
  <si>
    <t>998741101</t>
  </si>
  <si>
    <t>Přesun hmot pro silnoproud stanovený z hmotnosti přesunovaného materiálu vodorovná dopravní vzdálenost do 50 m v objektech výšky do 6 m</t>
  </si>
  <si>
    <t>1016391941</t>
  </si>
  <si>
    <t>742</t>
  </si>
  <si>
    <t>Elektroinstalace - slaboproud</t>
  </si>
  <si>
    <t>163</t>
  </si>
  <si>
    <t>742111101R01</t>
  </si>
  <si>
    <t>Montáž revizních dvířek plastových do KZS</t>
  </si>
  <si>
    <t>952028271</t>
  </si>
  <si>
    <t>1"viz. D.01.05</t>
  </si>
  <si>
    <t>762</t>
  </si>
  <si>
    <t>Konstrukce tesařské</t>
  </si>
  <si>
    <t>164</t>
  </si>
  <si>
    <t>762111811</t>
  </si>
  <si>
    <t>Demontáž stěn a příček z hranolků, fošen nebo latí</t>
  </si>
  <si>
    <t>1316954717</t>
  </si>
  <si>
    <t>4,2*2,3"viz. D.01.02,03</t>
  </si>
  <si>
    <t>165</t>
  </si>
  <si>
    <t>762431013R01</t>
  </si>
  <si>
    <t>Obložení stěn z dřevoštěpkových desek OSB vložených do výkopu na sraz, tloušťky desky 15 mm</t>
  </si>
  <si>
    <t>-1075856021</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</si>
  <si>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</si>
  <si>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150"viz. D.01.05</t>
  </si>
  <si>
    <t>166</t>
  </si>
  <si>
    <t>998762101</t>
  </si>
  <si>
    <t>Přesun hmot pro konstrukce tesařské stanovený z hmotnosti přesunovaného materiálu vodorovná dopravní vzdálenost do 50 m v objektech výšky do 6 m</t>
  </si>
  <si>
    <t>-728140602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</si>
  <si>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</si>
  <si>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</si>
  <si>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</si>
  <si>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167</t>
  </si>
  <si>
    <t>764002851</t>
  </si>
  <si>
    <t>Demontáž klempířských konstrukcí oplechování parapetů do suti</t>
  </si>
  <si>
    <t>-468981812</t>
  </si>
  <si>
    <t>0,9*26"viz. D.01.02</t>
  </si>
  <si>
    <t>168</t>
  </si>
  <si>
    <t>764004861</t>
  </si>
  <si>
    <t>Demontáž klempířských konstrukcí svodu do suti</t>
  </si>
  <si>
    <t>-2081118996</t>
  </si>
  <si>
    <t>4*2"BO 06 viz. D.01.02</t>
  </si>
  <si>
    <t>169</t>
  </si>
  <si>
    <t>764216646</t>
  </si>
  <si>
    <t>Oplechování parapetů z pozinkovaného plechu s povrchovou úpravou rovných celoplošně lepené, bez rohů rš 500 mm</t>
  </si>
  <si>
    <t>1042679300</t>
  </si>
  <si>
    <t>26"viz. D.01.08</t>
  </si>
  <si>
    <t>170</t>
  </si>
  <si>
    <t>764218604</t>
  </si>
  <si>
    <t>Oplechování říms a ozdobných prvků z pozinkovaného plechu s povrchovou úpravou rovných, bez rohů mechanicky kotvené rš 330 mm</t>
  </si>
  <si>
    <t>-396383480</t>
  </si>
  <si>
    <t xml:space="preserve">Poznámka k souboru cen:
1. Ceny lze použít pro ocenění oplechování římsy pod nadřímsovým žlabem.
</t>
  </si>
  <si>
    <t>120"viz. D.01.08</t>
  </si>
  <si>
    <t>171</t>
  </si>
  <si>
    <t>764218645</t>
  </si>
  <si>
    <t>Oplechování říms a ozdobných prvků z pozinkovaného plechu s povrchovou úpravou rovných, bez rohů Příplatek k cenám za zvýšenou pracnost při provedení rohu nebo koutu rovné římsy do rš 400 mm</t>
  </si>
  <si>
    <t>962561998</t>
  </si>
  <si>
    <t>172</t>
  </si>
  <si>
    <t>764518423</t>
  </si>
  <si>
    <t>Svod z pozinkovaného plechu včetně objímek, kolen a odskoků kruhový, průměru 120 mm</t>
  </si>
  <si>
    <t>1561749622</t>
  </si>
  <si>
    <t>4*2,5"viz. D.01.02</t>
  </si>
  <si>
    <t>173</t>
  </si>
  <si>
    <t>998764101</t>
  </si>
  <si>
    <t>Přesun hmot pro konstrukce klempířské stanovený z hmotnosti přesunovaného materiálu vodorovná dopravní vzdálenost do 50 m v objektech výšky do 6 m</t>
  </si>
  <si>
    <t>1998834602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</si>
  <si>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</si>
  <si>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</si>
  <si>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</si>
  <si>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174</t>
  </si>
  <si>
    <t>767161813</t>
  </si>
  <si>
    <t>Demontáž zábradlí rovného nerozebíratelný spoj hmotnosti 1 m zábradlí do 20 kg</t>
  </si>
  <si>
    <t>1720695748</t>
  </si>
  <si>
    <t>9,6+10,6+4,3"viz. D.01.02</t>
  </si>
  <si>
    <t>175</t>
  </si>
  <si>
    <t>767995117</t>
  </si>
  <si>
    <t>Montáž ostatních atypických zámečnických konstrukcí hmotnosti přes 250 do 500 kg, včetně zaměření prostoru pro výrobu prvků a dílenské dokumentace</t>
  </si>
  <si>
    <t>1362681475</t>
  </si>
  <si>
    <t xml:space="preserve">Poznámka k souboru cen:
1. Určení cen se řídí hmotností jednotlivě montovaného dílu konstrukce.
</t>
  </si>
  <si>
    <t>295,3"Z01 viz. D.01.09</t>
  </si>
  <si>
    <t>176</t>
  </si>
  <si>
    <t>767991001R01</t>
  </si>
  <si>
    <t>ocelový materiál pro výrobu zábradlí dle specifikace Z01</t>
  </si>
  <si>
    <t>947140752</t>
  </si>
  <si>
    <t>177</t>
  </si>
  <si>
    <t>767996701</t>
  </si>
  <si>
    <t>Demontáž ostatních zámečnických konstrukcí o hmotnosti jednotlivých dílů řezáním do 50 kg</t>
  </si>
  <si>
    <t>2056418532</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</si>
  <si>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</si>
  <si>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50*6"BO 04,05 viz. D.01.02</t>
  </si>
  <si>
    <t>5*2"BO 08 viz. D.01.02</t>
  </si>
  <si>
    <t>20"DMTŽ HUP viz. D.01.02</t>
  </si>
  <si>
    <t>178</t>
  </si>
  <si>
    <t>998767101</t>
  </si>
  <si>
    <t>Přesun hmot pro zámečnické konstrukce stanovený z hmotnosti přesunovaného materiálu vodorovná dopravní vzdálenost do 50 m v objektech výšky do 6 m</t>
  </si>
  <si>
    <t>341567288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</si>
  <si>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</si>
  <si>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775</t>
  </si>
  <si>
    <t>Podlahy skládané</t>
  </si>
  <si>
    <t>179</t>
  </si>
  <si>
    <t>775429121</t>
  </si>
  <si>
    <t>Montáž lišty přechodové (vyrovnávací) připevněné vruty</t>
  </si>
  <si>
    <t>2099141688</t>
  </si>
  <si>
    <t xml:space="preserve">Poznámka k souboru cen:
1. V ceně 775 42-9 . nejsou započteny náklady na dodání lišt, montážních spon nebo montážních základních profilů. Tyto náklady se oceňují ve specifikaci; ztratné lze dohodnout v přiměřené výši.
</t>
  </si>
  <si>
    <t>180</t>
  </si>
  <si>
    <t>59054105</t>
  </si>
  <si>
    <t>profil přechodový Al s pohyblivým ramenem 20 x 40 mm</t>
  </si>
  <si>
    <t>891750684</t>
  </si>
  <si>
    <t>181</t>
  </si>
  <si>
    <t>998775101</t>
  </si>
  <si>
    <t>Přesun hmot pro podlahy skládané stanovený z hmotnosti přesunovaného materiálu vodorovná dopravní vzdálenost do 50 m v objektech výšky do 6 m</t>
  </si>
  <si>
    <t>187387251</t>
  </si>
  <si>
    <t>783</t>
  </si>
  <si>
    <t>Dokončovací práce - nátěry</t>
  </si>
  <si>
    <t>182</t>
  </si>
  <si>
    <t>783301313</t>
  </si>
  <si>
    <t>Příprava podkladu zámečnických konstrukcí před provedením nátěru odmaštění odmašťovačem ředidlovým</t>
  </si>
  <si>
    <t>-2132484590</t>
  </si>
  <si>
    <t>15"Z01</t>
  </si>
  <si>
    <t>183</t>
  </si>
  <si>
    <t>783337101</t>
  </si>
  <si>
    <t>Krycí nátěr (email) zámečnických konstrukcí jednonásobný epoxidový</t>
  </si>
  <si>
    <t>499899553</t>
  </si>
  <si>
    <t>(15+2+0,5)*3"viz. D.01.01,06, 09</t>
  </si>
  <si>
    <t>184</t>
  </si>
  <si>
    <t>783343101</t>
  </si>
  <si>
    <t>Základní impregnační nátěr zámečnických konstrukcí aktivátorem rzi na zkorodovaný povrch jednonásobný polyuretanový</t>
  </si>
  <si>
    <t>-328644741</t>
  </si>
  <si>
    <t>15+2+0,5"viz. D.01.01, 06, 09</t>
  </si>
  <si>
    <t>185</t>
  </si>
  <si>
    <t>783442101</t>
  </si>
  <si>
    <t>Tmelení klempířských konstrukcí šířky spáry do 2 mm, tmelem polyuretanovým</t>
  </si>
  <si>
    <t>674167084</t>
  </si>
  <si>
    <t>120+0,9*26"viz. D.01.06,08</t>
  </si>
  <si>
    <t>784</t>
  </si>
  <si>
    <t>Dokončovací práce - malby a tapety</t>
  </si>
  <si>
    <t>186</t>
  </si>
  <si>
    <t>784171001</t>
  </si>
  <si>
    <t>Olepování vnitřních ploch (materiál ve specifikaci) včetně pozdějšího odlepení páskou nebo fólií v místnostech výšky do 3,80 m</t>
  </si>
  <si>
    <t>-158785843</t>
  </si>
  <si>
    <t xml:space="preserve">Poznámka k souboru cen:
1. V cenách nejsou započteny náklady na dodávku pásky, tyto se oceňují ve specifikaci.Ztratné lze stanovit ve výši 5%.
</t>
  </si>
  <si>
    <t>(0,9+0,6)*2*26+(1+2,1)*2"viz. D.01.05</t>
  </si>
  <si>
    <t>187</t>
  </si>
  <si>
    <t>58124838</t>
  </si>
  <si>
    <t>páska maskovací krepová pro malířské potřeby š 50mm</t>
  </si>
  <si>
    <t>-498220784</t>
  </si>
  <si>
    <t>84,2*1,05 'Přepočtené koeficientem množství</t>
  </si>
  <si>
    <t>188</t>
  </si>
  <si>
    <t>784171111</t>
  </si>
  <si>
    <t>Zakrytí nemalovaných ploch (materiál ve specifikaci) včetně pozdějšího odkrytí svislých ploch např. stěn, oken, dveří v místnostech výšky do 3,80</t>
  </si>
  <si>
    <t>1367689550</t>
  </si>
  <si>
    <t xml:space="preserve">Poznámka k souboru cen:
1. V cenách nejsou započteny náklady na dodávku fólie, tyto se oceňují ve speifikaci.Ztratné lze stanovit ve výši 5%.
</t>
  </si>
  <si>
    <t>189</t>
  </si>
  <si>
    <t>58124842</t>
  </si>
  <si>
    <t>fólie pro malířské potřeby zakrývací, 7µ, 4 x 5 m</t>
  </si>
  <si>
    <t>-1533119010</t>
  </si>
  <si>
    <t>16,14*1,05 'Přepočtené koeficientem množství</t>
  </si>
  <si>
    <t>190</t>
  </si>
  <si>
    <t>784181121</t>
  </si>
  <si>
    <t>Penetrace podkladu jednonásobná hloubková v místnostech výšky do 3,80 m</t>
  </si>
  <si>
    <t>354236524</t>
  </si>
  <si>
    <t>140*2,3"viz. D.01.05</t>
  </si>
  <si>
    <t>191</t>
  </si>
  <si>
    <t>784191001</t>
  </si>
  <si>
    <t>Čištění vnitřních ploch hrubý úklid po provedení malířských prací omytím oken nebo balkonových dveří jednoduchých</t>
  </si>
  <si>
    <t>-1167219535</t>
  </si>
  <si>
    <t>0,9*0,6*26+1*2,1"viz. D.01.05</t>
  </si>
  <si>
    <t>192</t>
  </si>
  <si>
    <t>784211001</t>
  </si>
  <si>
    <t>Malby z malířských směsí otěruvzdorných za mokra jednonásobné, bílé za mokra otěruvzdorné výborně v místnostech výšky do 3,80 m</t>
  </si>
  <si>
    <t>-325624787</t>
  </si>
  <si>
    <t>193</t>
  </si>
  <si>
    <t>784211101</t>
  </si>
  <si>
    <t>Malby z malířských směsí otěruvzdorných za mokra dvojnásobné, bílé za mokra otěruvzdorné výborně v místnostech výšky do 3,80 m</t>
  </si>
  <si>
    <t>1535388884</t>
  </si>
  <si>
    <t>789</t>
  </si>
  <si>
    <t>Povrchové úpravy ocelových konstrukcí a technologických zařízení</t>
  </si>
  <si>
    <t>194</t>
  </si>
  <si>
    <t>789421341R01</t>
  </si>
  <si>
    <t>Provedení žárového pozinkování ocelových konstrukcí třídy I ZnAl 160 um, máčením, včetně vnitřních dutin, a dopravy</t>
  </si>
  <si>
    <t>soubor</t>
  </si>
  <si>
    <t>907183601</t>
  </si>
  <si>
    <t>Práce a dodávky M</t>
  </si>
  <si>
    <t>46-M</t>
  </si>
  <si>
    <t>Zemní práce při extr.mont.pracích</t>
  </si>
  <si>
    <t>195</t>
  </si>
  <si>
    <t>460270122R01</t>
  </si>
  <si>
    <t>Plastový pilíř pro stávající HUP, zhotovení pískového lože, zřízení základu, apod.</t>
  </si>
  <si>
    <t>1844908169</t>
  </si>
  <si>
    <t xml:space="preserve">Poznámka k souboru cen:
1. V cenách -0111 až -0146 a -0151 až -0206 nejsou obsaženy náklady na osazení skříně, tyto se oceňují cenami části A 19 Rozvaděče, rozvodné skříně, desky, svorkovnice – montáž katalogu 21 M.
</t>
  </si>
  <si>
    <t>HZS</t>
  </si>
  <si>
    <t>Hodinové zúčtovací sazby</t>
  </si>
  <si>
    <t>196</t>
  </si>
  <si>
    <t>HZS2222R01</t>
  </si>
  <si>
    <t>Hodinové zúčtovací sazby profesí PSV provádění stavebních instalací elektrikář odborný - Oprava a propojení bleskosvodu. včetně výchozí revize</t>
  </si>
  <si>
    <t>512</t>
  </si>
  <si>
    <t>403031243</t>
  </si>
  <si>
    <t>10"odhad</t>
  </si>
  <si>
    <t>197</t>
  </si>
  <si>
    <t>HZS2491R01</t>
  </si>
  <si>
    <t>Hodinové zúčtovací sazby profesí PSV zednické výpomoci a pomocné práce PSV dělník zednických výpomocí - sonda na potrubí ve stávající kanalizační šachtici s případným odstraněním potrubí, nebo zaslepení potrubí</t>
  </si>
  <si>
    <t>1306054394</t>
  </si>
  <si>
    <t>8"odhad</t>
  </si>
  <si>
    <t>02 - Odvodnění objektu</t>
  </si>
  <si>
    <t xml:space="preserve">    4 - Vodorovné konstrukce</t>
  </si>
  <si>
    <t>115001104R01</t>
  </si>
  <si>
    <t>Převedení vody potrubím průměru DN přes 250 do 300, včetně demontáže</t>
  </si>
  <si>
    <t>-1768805041</t>
  </si>
  <si>
    <t>100"viz. D.02.07</t>
  </si>
  <si>
    <t>-1425103702</t>
  </si>
  <si>
    <t>115101301</t>
  </si>
  <si>
    <t>Pohotovost záložní čerpací soupravy pro dopravní výšku do 10 m s uvažovaným průměrným přítokem do 500 l/min</t>
  </si>
  <si>
    <t>den</t>
  </si>
  <si>
    <t>1289470395</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</si>
  <si>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</si>
  <si>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60"odhad</t>
  </si>
  <si>
    <t>-603676941</t>
  </si>
  <si>
    <t>4+4+13*2"vodvodní a plynovodní a horkovodní přípojka</t>
  </si>
  <si>
    <t>856306886</t>
  </si>
  <si>
    <t>101+6"elektrokabely, NN, VN, SEK apod.</t>
  </si>
  <si>
    <t>187258388</t>
  </si>
  <si>
    <t>4"viz. D.02.07</t>
  </si>
  <si>
    <t>-1689991977</t>
  </si>
  <si>
    <t>119002131</t>
  </si>
  <si>
    <t>Pomocné konstrukce při zabezpečení výkopu vodorovné pochozí protiskluzový plech zřízení</t>
  </si>
  <si>
    <t>1628461780</t>
  </si>
  <si>
    <t>2*4*2"odhad</t>
  </si>
  <si>
    <t>119002132</t>
  </si>
  <si>
    <t>Pomocné konstrukce při zabezpečení výkopu vodorovné pochozí protiskluzový plech odstranění</t>
  </si>
  <si>
    <t>-1187157470</t>
  </si>
  <si>
    <t>-658457642</t>
  </si>
  <si>
    <t>-1593162009</t>
  </si>
  <si>
    <t>131303102</t>
  </si>
  <si>
    <t>Hloubení zapažených i nezapažených jam ručním nebo pneumatickým nářadím s urovnáním dna do předepsaného profilu a spádu v horninách tř. 4 nesoudržných</t>
  </si>
  <si>
    <t>-634509317</t>
  </si>
  <si>
    <t>70+180,5"viz. D.02.07</t>
  </si>
  <si>
    <t>131303109</t>
  </si>
  <si>
    <t>Hloubení zapažených i nezapažených jam ručním nebo pneumatickým nářadím s urovnáním dna do předepsaného profilu a spádu v horninách tř. 4 Příplatek k cenám za lepivost horniny tř. 4</t>
  </si>
  <si>
    <t>2128053937</t>
  </si>
  <si>
    <t>139711101</t>
  </si>
  <si>
    <t>Vykopávka v uzavřených prostorách s naložením výkopku na dopravní prostředek v hornině tř. 1 až 4</t>
  </si>
  <si>
    <t>1290375315</t>
  </si>
  <si>
    <t xml:space="preserve">Poznámka k souboru cen:
1. V cenách nejsou započteny náklady na podchycení stavebních konstrukcí a případné odvětrávání pracovního prostoru.
</t>
  </si>
  <si>
    <t>12"viz. D.02.07</t>
  </si>
  <si>
    <t>-1085368236</t>
  </si>
  <si>
    <t>36+120"viz. D.02.07</t>
  </si>
  <si>
    <t>483430798</t>
  </si>
  <si>
    <t>-1075315708</t>
  </si>
  <si>
    <t>70+180,5</t>
  </si>
  <si>
    <t>162201211</t>
  </si>
  <si>
    <t>Vodorovné přemístění výkopku nebo sypaniny stavebním kolečkem s naložením a vyprázdněním kolečka na hromady nebo do dopravního prostředku na vzdálenost do 10 m z horniny tř. 1 až 4</t>
  </si>
  <si>
    <t>-1232231879</t>
  </si>
  <si>
    <t>162201219</t>
  </si>
  <si>
    <t>Vodorovné přemístění výkopku nebo sypaniny stavebním kolečkem s naložením a vyprázdněním kolečka na hromady nebo do dopravního prostředku na vzdálenost do 10 m z horniny Příplatek k ceně za každých dalších 10 m</t>
  </si>
  <si>
    <t>150498454</t>
  </si>
  <si>
    <t>12*4 'Přepočtené koeficientem množství</t>
  </si>
  <si>
    <t>-1476304599</t>
  </si>
  <si>
    <t>31,8+12+39,72"viz. D.02.07</t>
  </si>
  <si>
    <t>167101101</t>
  </si>
  <si>
    <t>Nakládání, skládání a překládání neulehlého výkopku nebo sypaniny nakládání, množství do 100 m3, z hornin tř. 1 až 4</t>
  </si>
  <si>
    <t>-519875971</t>
  </si>
  <si>
    <t>250,5+12</t>
  </si>
  <si>
    <t>171201101</t>
  </si>
  <si>
    <t>Uložení sypaniny do násypů s rozprostřením sypaniny ve vrstvách a s hrubým urovnáním nezhutněných z jakýchkoliv hornin</t>
  </si>
  <si>
    <t>1210350780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</si>
  <si>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</si>
  <si>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1286278819</t>
  </si>
  <si>
    <t>-795895671</t>
  </si>
  <si>
    <t>83,6</t>
  </si>
  <si>
    <t>83,6*2,1 'Přepočtené koeficientem množství</t>
  </si>
  <si>
    <t>-2135120200</t>
  </si>
  <si>
    <t>38,2+140,8"viz. D.02.07</t>
  </si>
  <si>
    <t>798908987</t>
  </si>
  <si>
    <t>26+9,6+19,5"viz. D.02.07</t>
  </si>
  <si>
    <t>58341344</t>
  </si>
  <si>
    <t>kamenivo drcené drobné frakce 0-4</t>
  </si>
  <si>
    <t>-1545564294</t>
  </si>
  <si>
    <t>55,1*2 'Přepočtené koeficientem množství</t>
  </si>
  <si>
    <t>Vodorovné konstrukce</t>
  </si>
  <si>
    <t>451572111</t>
  </si>
  <si>
    <t>Lože pod potrubí, stoky a drobné objekty v otevřeném výkopu z kameniva drobného těženého 0 až 4 mm</t>
  </si>
  <si>
    <t>-1096985466</t>
  </si>
  <si>
    <t xml:space="preserve">Poznámka k souboru cen:
1. Ceny -1111 a -1192 lze použít i pro zřízení sběrných vrstev nad drenážními trubkami.
2. V cenách -5111 a -1192 jsou započteny i náklady na prohození výkopku získaného při zemních pracích.
</t>
  </si>
  <si>
    <t>5,8+2,4+8,1"viz. D.02.07</t>
  </si>
  <si>
    <t>894812100R01</t>
  </si>
  <si>
    <t>Revizní plastová šachta z PP DN1000/200 - Š1 - kompletní dodávka a montáž šachty, včetně poklopu dle specifikace</t>
  </si>
  <si>
    <t>-758269439</t>
  </si>
  <si>
    <t>1"viz. D.02.07</t>
  </si>
  <si>
    <t>894812100R02</t>
  </si>
  <si>
    <t>Revizní plastová šachta z PP DN 1000/200 - Š2 - kompletní dodávka a montáž šachty, včetně poklopu dle specifikace</t>
  </si>
  <si>
    <t>1706945633</t>
  </si>
  <si>
    <t>894812100R03</t>
  </si>
  <si>
    <t>Revizní plastová šachta z PP DN 1000/250 - Š3 - kompletní dodávka a montáž šachty, včetně poklopu dle specifikace</t>
  </si>
  <si>
    <t>1266124937</t>
  </si>
  <si>
    <t>894812100R04</t>
  </si>
  <si>
    <t>Revizní plastová šachta z PP DN 1000/315 - Š4 - kompletní dodávka a montáž šachty, včetně poklopu dle specifikace</t>
  </si>
  <si>
    <t>606058288</t>
  </si>
  <si>
    <t>894812100R05</t>
  </si>
  <si>
    <t>Revizní plastová šachta z PP DN 1000/315 - Š5 - kompletní dodávka a montáž šachty, včetně poklopu dle specifikace</t>
  </si>
  <si>
    <t>-633502158</t>
  </si>
  <si>
    <t>894812100R06</t>
  </si>
  <si>
    <t>Revizní plastová šachta z PP DN 1000/315 - SŠ - kompletní dodávka a montáž šachty, včetně poklopu dle specifikace</t>
  </si>
  <si>
    <t>74245140</t>
  </si>
  <si>
    <t>894812200R01</t>
  </si>
  <si>
    <t>Revizní plastová šachta z PP DN 315/160 - Šd1 - kompletní dodávka a montáž šachty, včetně poklopu dle specifikace</t>
  </si>
  <si>
    <t>1519012631</t>
  </si>
  <si>
    <t>894812200R02</t>
  </si>
  <si>
    <t>Revizní plastová šachta z PP DN 315/160 - Šd2 - kompletní dodávka a montáž šachty, včetně poklopu dle specifikace</t>
  </si>
  <si>
    <t>1930233638</t>
  </si>
  <si>
    <t>894812200R03</t>
  </si>
  <si>
    <t>Revizní plastová šachta z PP DN 315/160 - Šd3 - kompletní dodávka a montáž šachty, včetně poklopu dle specifikace</t>
  </si>
  <si>
    <t>1052521013</t>
  </si>
  <si>
    <t>899722114</t>
  </si>
  <si>
    <t>Krytí potrubí z plastů výstražnou fólií z PVC šířky 40 cm</t>
  </si>
  <si>
    <t>276013695</t>
  </si>
  <si>
    <t>3,6+141"viz. D.02.07</t>
  </si>
  <si>
    <t>1786392095</t>
  </si>
  <si>
    <t>2*8"vnitřní oprava napojení stoupacího potrubí</t>
  </si>
  <si>
    <t>965042231</t>
  </si>
  <si>
    <t>Bourání mazanin betonových nebo z litého asfaltu tl. přes 100 mm, plochy do 4 m2</t>
  </si>
  <si>
    <t>1141400081</t>
  </si>
  <si>
    <t>4,8*0,2"viz. D.02.07</t>
  </si>
  <si>
    <t>557945211</t>
  </si>
  <si>
    <t>971042461</t>
  </si>
  <si>
    <t>Vybourání otvorů v betonových příčkách a zdech základových nebo nadzákladových plochy do 0,25 m2, tl. do 600 mm</t>
  </si>
  <si>
    <t>-1343252070</t>
  </si>
  <si>
    <t>11"viz. D.02.07</t>
  </si>
  <si>
    <t>997002611</t>
  </si>
  <si>
    <t>Nakládání suti a vybouraných hmot na dopravní prostředek pro vodorovné přemístění</t>
  </si>
  <si>
    <t>-700131501</t>
  </si>
  <si>
    <t xml:space="preserve">Poznámka k souboru cen:
1. Cena platí i pro překládání při lomené dopravě.
2. Cenu nelze použít při dopravě po železnici, po vodě nebo ručně.
</t>
  </si>
  <si>
    <t>997013111</t>
  </si>
  <si>
    <t>Vnitrostaveništní doprava suti a vybouraných hmot vodorovně do 50 m svisle s použitím mechanizace pro budovy a haly výšky do 6 m</t>
  </si>
  <si>
    <t>1436671914</t>
  </si>
  <si>
    <t>-892289018</t>
  </si>
  <si>
    <t>-1229305502</t>
  </si>
  <si>
    <t>21,389*15 'Přepočtené koeficientem množství</t>
  </si>
  <si>
    <t>-804341199</t>
  </si>
  <si>
    <t>998271201</t>
  </si>
  <si>
    <t>Přesun hmot pro kanalizace (stoky) hloubené zděné v otevřeném výkopu dopravní vzdálenost do 15 m</t>
  </si>
  <si>
    <t>-42404683</t>
  </si>
  <si>
    <t>721110809</t>
  </si>
  <si>
    <t>Demontáž potrubí z kameninových trub normálních nebo kyselinovzdorných přes 200 do DN 300</t>
  </si>
  <si>
    <t>2002352953</t>
  </si>
  <si>
    <t>305"viz. D.02.07</t>
  </si>
  <si>
    <t>721173401</t>
  </si>
  <si>
    <t>Potrubí z plastových trub PVC SN4 svodné (ležaté) DN 110</t>
  </si>
  <si>
    <t>1651151978</t>
  </si>
  <si>
    <t>28611351</t>
  </si>
  <si>
    <t>koleno kanalizační PVC KG 110x45°</t>
  </si>
  <si>
    <t>-453766294</t>
  </si>
  <si>
    <t>28611908</t>
  </si>
  <si>
    <t>odbočka kanalizační plastová s hrdlem KG 110/110/45°</t>
  </si>
  <si>
    <t>-850257776</t>
  </si>
  <si>
    <t>721173403</t>
  </si>
  <si>
    <t>Potrubí z plastových trub PVC SN4 svodné (ležaté) DN 160</t>
  </si>
  <si>
    <t>1494216142</t>
  </si>
  <si>
    <t>63+46"viz. D.02.07</t>
  </si>
  <si>
    <t>28611363</t>
  </si>
  <si>
    <t>koleno kanalizační PVC 1KG 50x87°</t>
  </si>
  <si>
    <t>2088186624</t>
  </si>
  <si>
    <t>28611361</t>
  </si>
  <si>
    <t>koleno kanalizační PVC KG 150x45°</t>
  </si>
  <si>
    <t>2123622296</t>
  </si>
  <si>
    <t>25"viz. D.02.07</t>
  </si>
  <si>
    <t>28611916</t>
  </si>
  <si>
    <t>odbočka kanalizační plastová s hrdlem KG 160/160/45°</t>
  </si>
  <si>
    <t>-1379204651</t>
  </si>
  <si>
    <t>28611508</t>
  </si>
  <si>
    <t>redukce kanalizační PVC 200/160</t>
  </si>
  <si>
    <t>1198950491</t>
  </si>
  <si>
    <t>28611512</t>
  </si>
  <si>
    <t>redukce kanalizační PVC 250/200</t>
  </si>
  <si>
    <t>1964481272</t>
  </si>
  <si>
    <t>3"viz. D.02.07</t>
  </si>
  <si>
    <t>28611514</t>
  </si>
  <si>
    <t>redukce kanalizační PVC 315/250</t>
  </si>
  <si>
    <t>137244484</t>
  </si>
  <si>
    <t>2"viz. D.02.07</t>
  </si>
  <si>
    <t>721173404</t>
  </si>
  <si>
    <t>Potrubí z plastových trub PVC SN4 svodné (ležaté) DN 200</t>
  </si>
  <si>
    <t>74557581</t>
  </si>
  <si>
    <t>19"viz. D.02.07</t>
  </si>
  <si>
    <t>721173405</t>
  </si>
  <si>
    <t>Potrubí z plastových trub PVC SN4 svodné (ležaté) DN 250</t>
  </si>
  <si>
    <t>-1692296853</t>
  </si>
  <si>
    <t>540315523</t>
  </si>
  <si>
    <t>721174026</t>
  </si>
  <si>
    <t>Potrubí z plastových trub polypropylenové odpadní (svislé) DN 125</t>
  </si>
  <si>
    <t>-1533342402</t>
  </si>
  <si>
    <t>28615604</t>
  </si>
  <si>
    <t>čistící kanalizační tvarovka PP DN 125 pro vysoké teploty</t>
  </si>
  <si>
    <t>-967655191</t>
  </si>
  <si>
    <t>8"viz. D.02.07</t>
  </si>
  <si>
    <t>28611936</t>
  </si>
  <si>
    <t>redukce kanalizační plastová nesouosá KG 160/125</t>
  </si>
  <si>
    <t>167387622</t>
  </si>
  <si>
    <t>721194109</t>
  </si>
  <si>
    <t>Vyměření přípojek na potrubí vyvedení a upevnění odpadních výpustek DN 100</t>
  </si>
  <si>
    <t>-727633102</t>
  </si>
  <si>
    <t xml:space="preserve">Poznámka k souboru cen:
1. Cenami lze oceňovat i vyvedení a upevnění odpadních výpustek ke strojům a zařízením.
2. Potrubí odpadních výpustek se oceňují cenami souboru cen 721 17- . . Potrubí z plastových trub, části A 01.
</t>
  </si>
  <si>
    <t>8"viz. D.02.02</t>
  </si>
  <si>
    <t>721211611R01</t>
  </si>
  <si>
    <t>Podlahové vpusti dvorní vtoky (vpusti) se svislým odtokem a zápachovou klapkou DN 110/160 mříž litina 226x226</t>
  </si>
  <si>
    <t>2072918051</t>
  </si>
  <si>
    <t>721242117</t>
  </si>
  <si>
    <t>Lapače střešních splavenin polypropylenové (PP) DN 125/160</t>
  </si>
  <si>
    <t>2026695676</t>
  </si>
  <si>
    <t>721290821</t>
  </si>
  <si>
    <t>Vnitrostaveništní přemístění vybouraných (demontovaných) hmot vnitřní kanalizace vodorovně do 100 m v objektech výšky do 6 m</t>
  </si>
  <si>
    <t>1517787096</t>
  </si>
  <si>
    <t>68567380</t>
  </si>
  <si>
    <t>998721181</t>
  </si>
  <si>
    <t>Přesun hmot pro vnitřní kanalizace stanovený z hmotnosti přesunovaného materiálu Příplatek k ceně za přesun prováděný bez použití mechanizace pro jakoukoliv výšku objektu</t>
  </si>
  <si>
    <t>-1970591001</t>
  </si>
  <si>
    <t>460510054</t>
  </si>
  <si>
    <t>Kabelové prostupy, kanály a multikanály kabelové prostupy z trub plastových včetně osazení, utěsnění a spárování do rýhy, bez výkopových prací bez obsypu, vnitřního průměru do 10 cm</t>
  </si>
  <si>
    <t>-1871642189</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</si>
  <si>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</si>
  <si>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101*2"viz. D.02.07</t>
  </si>
  <si>
    <t>34571356R01</t>
  </si>
  <si>
    <t>trubka elektroinstalační ohebná dvouplášťová korugovaná D 110, HDPE+LDPE</t>
  </si>
  <si>
    <t>1065843157</t>
  </si>
  <si>
    <t>34571357R01</t>
  </si>
  <si>
    <t>trubka elektroinstalační ohebná dvouplášťová D 110, HDPE+LDPE - půlená</t>
  </si>
  <si>
    <t>1211661031</t>
  </si>
  <si>
    <t>03 - Vedlejší rozpočtové náklady</t>
  </si>
  <si>
    <t>0 - Vedlejší rozpočtové náklady</t>
  </si>
  <si>
    <t>013254000</t>
  </si>
  <si>
    <t>Dokumentace skutečného provedení stavby</t>
  </si>
  <si>
    <t>paré</t>
  </si>
  <si>
    <t>CS ÚRS 2016 01</t>
  </si>
  <si>
    <t>1024</t>
  </si>
  <si>
    <t>-317533795</t>
  </si>
  <si>
    <t>020001000</t>
  </si>
  <si>
    <t>Vytýčení stávajících sítí TI s protokolárním zápisem</t>
  </si>
  <si>
    <t>komplet</t>
  </si>
  <si>
    <t>CS ÚRS 2013 01</t>
  </si>
  <si>
    <t>-1126634151</t>
  </si>
  <si>
    <t>032002000</t>
  </si>
  <si>
    <t>Vybavení staveniště, buňkoviště, suché WC, apod.</t>
  </si>
  <si>
    <t>-1560115160</t>
  </si>
  <si>
    <t>034103000</t>
  </si>
  <si>
    <t>Energie pro zařízení staveniště</t>
  </si>
  <si>
    <t>2066046002</t>
  </si>
  <si>
    <t>034203000</t>
  </si>
  <si>
    <t>Oplocení staveniště mobilní V=1,8 m, včetně nájemného a demontáže</t>
  </si>
  <si>
    <t>1937836612</t>
  </si>
  <si>
    <t>250"viz. C.04</t>
  </si>
  <si>
    <t>034403000</t>
  </si>
  <si>
    <t>Dočasné dopravní značení na staveništi - montáž, nájemné + demontáž, včetně vyřízení povolení na odboru dopravy MěÚ Třinec</t>
  </si>
  <si>
    <t>-1097826408</t>
  </si>
  <si>
    <t>034503000</t>
  </si>
  <si>
    <t>Informační tabule na staveništi, BOZP, pro veřejnost apod.</t>
  </si>
  <si>
    <t>295475128</t>
  </si>
  <si>
    <t>039002000</t>
  </si>
  <si>
    <t>Zrušení zařízení staveniště</t>
  </si>
  <si>
    <t>1745773128</t>
  </si>
  <si>
    <t>039203000</t>
  </si>
  <si>
    <t>Úprava a uklizení terénu po zrušení zařízení staveniště</t>
  </si>
  <si>
    <t>-1432912773</t>
  </si>
  <si>
    <t>065002000</t>
  </si>
  <si>
    <t>Mimostaveništní doprava materiálů, pracovníků apod.</t>
  </si>
  <si>
    <t>-1695681046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</si>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</sst>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4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6"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6"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4"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5"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2" fillId="0" borderId="3" xfId="0" applyFont="1" applyBorder="1" applyAlignment="1">
      <alignment vertical="center"/>
    </xf>
    <xf numFmtId="0" fontId="32" fillId="2" borderId="14"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9" fillId="0" borderId="19"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21" xfId="0" applyFont="1" applyBorder="1" applyAlignment="1" applyProtection="1">
      <alignment vertical="center"/>
      <protection/>
    </xf>
    <xf numFmtId="0" fontId="32" fillId="2" borderId="19" xfId="0" applyFont="1" applyFill="1" applyBorder="1" applyAlignment="1" applyProtection="1">
      <alignment horizontal="left" vertical="center"/>
      <protection locked="0"/>
    </xf>
    <xf numFmtId="0" fontId="3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33"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34" fillId="0" borderId="28" xfId="0" applyFont="1" applyBorder="1" applyAlignment="1">
      <alignment horizontal="left" wrapText="1"/>
    </xf>
    <xf numFmtId="0" fontId="11" fillId="0" borderId="27" xfId="0" applyFont="1" applyBorder="1" applyAlignment="1">
      <alignment vertical="center" wrapText="1"/>
    </xf>
    <xf numFmtId="0" fontId="3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26"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horizontal="left" vertical="center"/>
    </xf>
    <xf numFmtId="0" fontId="35" fillId="0" borderId="0" xfId="0" applyFont="1" applyBorder="1" applyAlignment="1">
      <alignment vertical="center"/>
    </xf>
    <xf numFmtId="49" fontId="35" fillId="0" borderId="0" xfId="0" applyNumberFormat="1" applyFont="1" applyBorder="1" applyAlignment="1">
      <alignment horizontal="left" vertical="center" wrapText="1"/>
    </xf>
    <xf numFmtId="49" fontId="35" fillId="0" borderId="0" xfId="0" applyNumberFormat="1" applyFont="1" applyBorder="1" applyAlignment="1">
      <alignment vertical="center" wrapText="1"/>
    </xf>
    <xf numFmtId="0" fontId="11" fillId="0" borderId="29" xfId="0" applyFont="1" applyBorder="1" applyAlignment="1">
      <alignment vertical="center" wrapText="1"/>
    </xf>
    <xf numFmtId="0" fontId="36"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3" fillId="0" borderId="0" xfId="0" applyFont="1" applyBorder="1" applyAlignment="1">
      <alignment horizontal="center" vertical="center"/>
    </xf>
    <xf numFmtId="0" fontId="11" fillId="0" borderId="27"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28" xfId="0" applyFont="1" applyBorder="1" applyAlignment="1">
      <alignment horizontal="left" vertical="center"/>
    </xf>
    <xf numFmtId="0" fontId="34" fillId="0" borderId="28" xfId="0" applyFont="1" applyBorder="1" applyAlignment="1">
      <alignment horizontal="center" vertical="center"/>
    </xf>
    <xf numFmtId="0" fontId="37" fillId="0" borderId="28"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26" xfId="0" applyFont="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11" fillId="0" borderId="29" xfId="0" applyFont="1" applyBorder="1" applyAlignment="1">
      <alignment horizontal="left" vertical="center"/>
    </xf>
    <xf numFmtId="0" fontId="36"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28" xfId="0" applyFont="1" applyBorder="1" applyAlignment="1">
      <alignment horizontal="left" vertical="center"/>
    </xf>
    <xf numFmtId="0" fontId="11" fillId="0" borderId="0" xfId="0" applyFont="1" applyBorder="1" applyAlignment="1">
      <alignment horizontal="left" vertical="center" wrapText="1"/>
    </xf>
    <xf numFmtId="0" fontId="35"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7" xfId="0" applyFont="1" applyBorder="1" applyAlignment="1">
      <alignment horizontal="left" vertical="center"/>
    </xf>
    <xf numFmtId="0" fontId="35" fillId="0" borderId="29" xfId="0" applyFont="1" applyBorder="1" applyAlignment="1">
      <alignment horizontal="left" vertical="center" wrapText="1"/>
    </xf>
    <xf numFmtId="0" fontId="35" fillId="0" borderId="28" xfId="0" applyFont="1" applyBorder="1" applyAlignment="1">
      <alignment horizontal="left" vertical="center" wrapText="1"/>
    </xf>
    <xf numFmtId="0" fontId="35" fillId="0" borderId="30" xfId="0" applyFont="1" applyBorder="1" applyAlignment="1">
      <alignment horizontal="left" vertical="center" wrapText="1"/>
    </xf>
    <xf numFmtId="0" fontId="35" fillId="0" borderId="0" xfId="0" applyFont="1" applyBorder="1" applyAlignment="1">
      <alignment horizontal="left" vertical="top"/>
    </xf>
    <xf numFmtId="0" fontId="35" fillId="0" borderId="0" xfId="0" applyFont="1" applyBorder="1" applyAlignment="1">
      <alignment horizontal="center" vertical="top"/>
    </xf>
    <xf numFmtId="0" fontId="35" fillId="0" borderId="29" xfId="0" applyFont="1" applyBorder="1" applyAlignment="1">
      <alignment horizontal="left" vertical="center"/>
    </xf>
    <xf numFmtId="0" fontId="35" fillId="0" borderId="30" xfId="0" applyFont="1" applyBorder="1" applyAlignment="1">
      <alignment horizontal="left" vertical="center"/>
    </xf>
    <xf numFmtId="0" fontId="37" fillId="0" borderId="0" xfId="0" applyFont="1" applyAlignment="1">
      <alignment vertical="center"/>
    </xf>
    <xf numFmtId="0" fontId="34" fillId="0" borderId="0" xfId="0" applyFont="1" applyBorder="1" applyAlignment="1">
      <alignment vertical="center"/>
    </xf>
    <xf numFmtId="0" fontId="37" fillId="0" borderId="28" xfId="0" applyFont="1" applyBorder="1" applyAlignment="1">
      <alignment vertical="center"/>
    </xf>
    <xf numFmtId="0" fontId="34" fillId="0" borderId="28" xfId="0" applyFont="1" applyBorder="1" applyAlignment="1">
      <alignment vertical="center"/>
    </xf>
    <xf numFmtId="0" fontId="0" fillId="0" borderId="0" xfId="0" applyBorder="1" applyAlignment="1">
      <alignment vertical="top"/>
    </xf>
    <xf numFmtId="49" fontId="35" fillId="0" borderId="0" xfId="0" applyNumberFormat="1" applyFont="1" applyBorder="1" applyAlignment="1">
      <alignment horizontal="left" vertical="center"/>
    </xf>
    <xf numFmtId="0" fontId="0" fillId="0" borderId="28" xfId="0" applyBorder="1" applyAlignment="1">
      <alignment vertical="top"/>
    </xf>
    <xf numFmtId="0" fontId="34" fillId="0" borderId="28" xfId="0" applyFont="1" applyBorder="1" applyAlignment="1">
      <alignment horizontal="left"/>
    </xf>
    <xf numFmtId="0" fontId="37"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0" xfId="0" applyFont="1" applyBorder="1" applyAlignment="1">
      <alignment horizontal="center" vertical="center"/>
    </xf>
    <xf numFmtId="0" fontId="11" fillId="0" borderId="0" xfId="0" applyFont="1" applyBorder="1" applyAlignment="1">
      <alignment horizontal="lef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spans="2:71" ht="12" customHeight="1">
      <c r="B7" s="19"/>
      <c r="C7" s="20"/>
      <c r="D7" s="30"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30" t="s">
        <v>20</v>
      </c>
      <c r="AL7" s="20"/>
      <c r="AM7" s="20"/>
      <c r="AN7" s="25" t="s">
        <v>21</v>
      </c>
      <c r="AO7" s="20"/>
      <c r="AP7" s="20"/>
      <c r="AQ7" s="20"/>
      <c r="AR7" s="18"/>
      <c r="BE7" s="29"/>
      <c r="BS7" s="15" t="s">
        <v>6</v>
      </c>
    </row>
    <row r="8" spans="2:71" ht="12" customHeight="1">
      <c r="B8" s="19"/>
      <c r="C8" s="20"/>
      <c r="D8" s="30" t="s">
        <v>22</v>
      </c>
      <c r="E8" s="20"/>
      <c r="F8" s="20"/>
      <c r="G8" s="20"/>
      <c r="H8" s="20"/>
      <c r="I8" s="20"/>
      <c r="J8" s="20"/>
      <c r="K8" s="25" t="s">
        <v>23</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24</v>
      </c>
      <c r="AL8" s="20"/>
      <c r="AM8" s="20"/>
      <c r="AN8" s="31" t="s">
        <v>25</v>
      </c>
      <c r="AO8" s="20"/>
      <c r="AP8" s="20"/>
      <c r="AQ8" s="20"/>
      <c r="AR8" s="18"/>
      <c r="BE8" s="29"/>
      <c r="BS8" s="15" t="s">
        <v>6</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spans="2:71" ht="12" customHeight="1">
      <c r="B10" s="19"/>
      <c r="C10" s="20"/>
      <c r="D10" s="30" t="s">
        <v>26</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27</v>
      </c>
      <c r="AL10" s="20"/>
      <c r="AM10" s="20"/>
      <c r="AN10" s="25" t="s">
        <v>28</v>
      </c>
      <c r="AO10" s="20"/>
      <c r="AP10" s="20"/>
      <c r="AQ10" s="20"/>
      <c r="AR10" s="18"/>
      <c r="BE10" s="29"/>
      <c r="BS10" s="15" t="s">
        <v>6</v>
      </c>
    </row>
    <row r="11" spans="2:71" ht="18.45" customHeight="1">
      <c r="B11" s="19"/>
      <c r="C11" s="20"/>
      <c r="D11" s="20"/>
      <c r="E11" s="25" t="s">
        <v>29</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30</v>
      </c>
      <c r="AL11" s="20"/>
      <c r="AM11" s="20"/>
      <c r="AN11" s="25" t="s">
        <v>21</v>
      </c>
      <c r="AO11" s="20"/>
      <c r="AP11" s="20"/>
      <c r="AQ11" s="20"/>
      <c r="AR11" s="18"/>
      <c r="BE11" s="29"/>
      <c r="BS11" s="15" t="s">
        <v>6</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spans="2:71" ht="12" customHeight="1">
      <c r="B13" s="19"/>
      <c r="C13" s="20"/>
      <c r="D13" s="30" t="s">
        <v>31</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27</v>
      </c>
      <c r="AL13" s="20"/>
      <c r="AM13" s="20"/>
      <c r="AN13" s="32" t="s">
        <v>32</v>
      </c>
      <c r="AO13" s="20"/>
      <c r="AP13" s="20"/>
      <c r="AQ13" s="20"/>
      <c r="AR13" s="18"/>
      <c r="BE13" s="29"/>
      <c r="BS13" s="15" t="s">
        <v>6</v>
      </c>
    </row>
    <row r="14" spans="2:71" ht="12">
      <c r="B14" s="19"/>
      <c r="C14" s="20"/>
      <c r="D14" s="20"/>
      <c r="E14" s="32" t="s">
        <v>32</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30</v>
      </c>
      <c r="AL14" s="20"/>
      <c r="AM14" s="20"/>
      <c r="AN14" s="32" t="s">
        <v>32</v>
      </c>
      <c r="AO14" s="20"/>
      <c r="AP14" s="20"/>
      <c r="AQ14" s="20"/>
      <c r="AR14" s="18"/>
      <c r="BE14" s="29"/>
      <c r="BS14" s="15" t="s">
        <v>6</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ht="12" customHeight="1">
      <c r="B16" s="19"/>
      <c r="C16" s="20"/>
      <c r="D16" s="30" t="s">
        <v>33</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27</v>
      </c>
      <c r="AL16" s="20"/>
      <c r="AM16" s="20"/>
      <c r="AN16" s="25" t="s">
        <v>34</v>
      </c>
      <c r="AO16" s="20"/>
      <c r="AP16" s="20"/>
      <c r="AQ16" s="20"/>
      <c r="AR16" s="18"/>
      <c r="BE16" s="29"/>
      <c r="BS16" s="15" t="s">
        <v>4</v>
      </c>
    </row>
    <row r="17" spans="2:71" ht="18.45" customHeight="1">
      <c r="B17" s="19"/>
      <c r="C17" s="20"/>
      <c r="D17" s="20"/>
      <c r="E17" s="25" t="s">
        <v>35</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30</v>
      </c>
      <c r="AL17" s="20"/>
      <c r="AM17" s="20"/>
      <c r="AN17" s="25" t="s">
        <v>21</v>
      </c>
      <c r="AO17" s="20"/>
      <c r="AP17" s="20"/>
      <c r="AQ17" s="20"/>
      <c r="AR17" s="18"/>
      <c r="BE17" s="29"/>
      <c r="BS17" s="15" t="s">
        <v>36</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ht="12" customHeight="1">
      <c r="B19" s="19"/>
      <c r="C19" s="20"/>
      <c r="D19" s="30"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27</v>
      </c>
      <c r="AL19" s="20"/>
      <c r="AM19" s="20"/>
      <c r="AN19" s="25" t="s">
        <v>21</v>
      </c>
      <c r="AO19" s="20"/>
      <c r="AP19" s="20"/>
      <c r="AQ19" s="20"/>
      <c r="AR19" s="18"/>
      <c r="BE19" s="29"/>
      <c r="BS19" s="15" t="s">
        <v>6</v>
      </c>
    </row>
    <row r="20" spans="2:71" ht="18.45"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30</v>
      </c>
      <c r="AL20" s="20"/>
      <c r="AM20" s="20"/>
      <c r="AN20" s="25" t="s">
        <v>21</v>
      </c>
      <c r="AO20" s="20"/>
      <c r="AP20" s="20"/>
      <c r="AQ20" s="20"/>
      <c r="AR20" s="18"/>
      <c r="BE20" s="29"/>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ht="12" customHeight="1">
      <c r="B22" s="19"/>
      <c r="C22" s="20"/>
      <c r="D22" s="30"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ht="45" customHeight="1">
      <c r="B23" s="19"/>
      <c r="C23" s="20"/>
      <c r="D23" s="20"/>
      <c r="E23" s="34" t="s">
        <v>40</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2:57" s="1" customFormat="1" ht="25.9" customHeight="1">
      <c r="B26" s="36"/>
      <c r="C26" s="37"/>
      <c r="D26" s="38" t="s">
        <v>41</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P26" s="37"/>
      <c r="AQ26" s="37"/>
      <c r="AR26" s="41"/>
      <c r="BE26" s="29"/>
    </row>
    <row r="27" spans="2:57" s="1" customFormat="1" ht="6.95" customHeight="1">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9"/>
    </row>
    <row r="28" spans="2:57" s="1" customFormat="1" ht="12">
      <c r="B28" s="36"/>
      <c r="C28" s="37"/>
      <c r="D28" s="37"/>
      <c r="E28" s="37"/>
      <c r="F28" s="37"/>
      <c r="G28" s="37"/>
      <c r="H28" s="37"/>
      <c r="I28" s="37"/>
      <c r="J28" s="37"/>
      <c r="K28" s="37"/>
      <c r="L28" s="42" t="s">
        <v>42</v>
      </c>
      <c r="M28" s="42"/>
      <c r="N28" s="42"/>
      <c r="O28" s="42"/>
      <c r="P28" s="42"/>
      <c r="Q28" s="37"/>
      <c r="R28" s="37"/>
      <c r="S28" s="37"/>
      <c r="T28" s="37"/>
      <c r="U28" s="37"/>
      <c r="V28" s="37"/>
      <c r="W28" s="42" t="s">
        <v>43</v>
      </c>
      <c r="X28" s="42"/>
      <c r="Y28" s="42"/>
      <c r="Z28" s="42"/>
      <c r="AA28" s="42"/>
      <c r="AB28" s="42"/>
      <c r="AC28" s="42"/>
      <c r="AD28" s="42"/>
      <c r="AE28" s="42"/>
      <c r="AF28" s="37"/>
      <c r="AG28" s="37"/>
      <c r="AH28" s="37"/>
      <c r="AI28" s="37"/>
      <c r="AJ28" s="37"/>
      <c r="AK28" s="42" t="s">
        <v>44</v>
      </c>
      <c r="AL28" s="42"/>
      <c r="AM28" s="42"/>
      <c r="AN28" s="42"/>
      <c r="AO28" s="42"/>
      <c r="AP28" s="37"/>
      <c r="AQ28" s="37"/>
      <c r="AR28" s="41"/>
      <c r="BE28" s="29"/>
    </row>
    <row r="29" spans="2:57" s="2" customFormat="1" ht="14.4" customHeight="1">
      <c r="B29" s="43"/>
      <c r="C29" s="44"/>
      <c r="D29" s="30" t="s">
        <v>45</v>
      </c>
      <c r="E29" s="44"/>
      <c r="F29" s="30" t="s">
        <v>46</v>
      </c>
      <c r="G29" s="44"/>
      <c r="H29" s="44"/>
      <c r="I29" s="44"/>
      <c r="J29" s="44"/>
      <c r="K29" s="44"/>
      <c r="L29" s="45">
        <v>0.21</v>
      </c>
      <c r="M29" s="44"/>
      <c r="N29" s="44"/>
      <c r="O29" s="44"/>
      <c r="P29" s="44"/>
      <c r="Q29" s="44"/>
      <c r="R29" s="44"/>
      <c r="S29" s="44"/>
      <c r="T29" s="44"/>
      <c r="U29" s="44"/>
      <c r="V29" s="44"/>
      <c r="W29" s="46">
        <f>ROUND(AZ54,2)</f>
        <v>0</v>
      </c>
      <c r="X29" s="44"/>
      <c r="Y29" s="44"/>
      <c r="Z29" s="44"/>
      <c r="AA29" s="44"/>
      <c r="AB29" s="44"/>
      <c r="AC29" s="44"/>
      <c r="AD29" s="44"/>
      <c r="AE29" s="44"/>
      <c r="AF29" s="44"/>
      <c r="AG29" s="44"/>
      <c r="AH29" s="44"/>
      <c r="AI29" s="44"/>
      <c r="AJ29" s="44"/>
      <c r="AK29" s="46">
        <f>ROUND(AV54,2)</f>
        <v>0</v>
      </c>
      <c r="AL29" s="44"/>
      <c r="AM29" s="44"/>
      <c r="AN29" s="44"/>
      <c r="AO29" s="44"/>
      <c r="AP29" s="44"/>
      <c r="AQ29" s="44"/>
      <c r="AR29" s="47"/>
      <c r="BE29" s="29"/>
    </row>
    <row r="30" spans="2:57" s="2" customFormat="1" ht="14.4" customHeight="1">
      <c r="B30" s="43"/>
      <c r="C30" s="44"/>
      <c r="D30" s="44"/>
      <c r="E30" s="44"/>
      <c r="F30" s="30" t="s">
        <v>47</v>
      </c>
      <c r="G30" s="44"/>
      <c r="H30" s="44"/>
      <c r="I30" s="44"/>
      <c r="J30" s="44"/>
      <c r="K30" s="44"/>
      <c r="L30" s="45">
        <v>0.15</v>
      </c>
      <c r="M30" s="44"/>
      <c r="N30" s="44"/>
      <c r="O30" s="44"/>
      <c r="P30" s="44"/>
      <c r="Q30" s="44"/>
      <c r="R30" s="44"/>
      <c r="S30" s="44"/>
      <c r="T30" s="44"/>
      <c r="U30" s="44"/>
      <c r="V30" s="44"/>
      <c r="W30" s="46">
        <f>ROUND(BA54,2)</f>
        <v>0</v>
      </c>
      <c r="X30" s="44"/>
      <c r="Y30" s="44"/>
      <c r="Z30" s="44"/>
      <c r="AA30" s="44"/>
      <c r="AB30" s="44"/>
      <c r="AC30" s="44"/>
      <c r="AD30" s="44"/>
      <c r="AE30" s="44"/>
      <c r="AF30" s="44"/>
      <c r="AG30" s="44"/>
      <c r="AH30" s="44"/>
      <c r="AI30" s="44"/>
      <c r="AJ30" s="44"/>
      <c r="AK30" s="46">
        <f>ROUND(AW54,2)</f>
        <v>0</v>
      </c>
      <c r="AL30" s="44"/>
      <c r="AM30" s="44"/>
      <c r="AN30" s="44"/>
      <c r="AO30" s="44"/>
      <c r="AP30" s="44"/>
      <c r="AQ30" s="44"/>
      <c r="AR30" s="47"/>
      <c r="BE30" s="29"/>
    </row>
    <row r="31" spans="2:57" s="2" customFormat="1" ht="14.4" customHeight="1" hidden="1">
      <c r="B31" s="43"/>
      <c r="C31" s="44"/>
      <c r="D31" s="44"/>
      <c r="E31" s="44"/>
      <c r="F31" s="30" t="s">
        <v>48</v>
      </c>
      <c r="G31" s="44"/>
      <c r="H31" s="44"/>
      <c r="I31" s="44"/>
      <c r="J31" s="44"/>
      <c r="K31" s="44"/>
      <c r="L31" s="45">
        <v>0.21</v>
      </c>
      <c r="M31" s="44"/>
      <c r="N31" s="44"/>
      <c r="O31" s="44"/>
      <c r="P31" s="44"/>
      <c r="Q31" s="44"/>
      <c r="R31" s="44"/>
      <c r="S31" s="44"/>
      <c r="T31" s="44"/>
      <c r="U31" s="44"/>
      <c r="V31" s="44"/>
      <c r="W31" s="46">
        <f>ROUND(BB54,2)</f>
        <v>0</v>
      </c>
      <c r="X31" s="44"/>
      <c r="Y31" s="44"/>
      <c r="Z31" s="44"/>
      <c r="AA31" s="44"/>
      <c r="AB31" s="44"/>
      <c r="AC31" s="44"/>
      <c r="AD31" s="44"/>
      <c r="AE31" s="44"/>
      <c r="AF31" s="44"/>
      <c r="AG31" s="44"/>
      <c r="AH31" s="44"/>
      <c r="AI31" s="44"/>
      <c r="AJ31" s="44"/>
      <c r="AK31" s="46">
        <v>0</v>
      </c>
      <c r="AL31" s="44"/>
      <c r="AM31" s="44"/>
      <c r="AN31" s="44"/>
      <c r="AO31" s="44"/>
      <c r="AP31" s="44"/>
      <c r="AQ31" s="44"/>
      <c r="AR31" s="47"/>
      <c r="BE31" s="29"/>
    </row>
    <row r="32" spans="2:57" s="2" customFormat="1" ht="14.4" customHeight="1" hidden="1">
      <c r="B32" s="43"/>
      <c r="C32" s="44"/>
      <c r="D32" s="44"/>
      <c r="E32" s="44"/>
      <c r="F32" s="30" t="s">
        <v>49</v>
      </c>
      <c r="G32" s="44"/>
      <c r="H32" s="44"/>
      <c r="I32" s="44"/>
      <c r="J32" s="44"/>
      <c r="K32" s="44"/>
      <c r="L32" s="45">
        <v>0.15</v>
      </c>
      <c r="M32" s="44"/>
      <c r="N32" s="44"/>
      <c r="O32" s="44"/>
      <c r="P32" s="44"/>
      <c r="Q32" s="44"/>
      <c r="R32" s="44"/>
      <c r="S32" s="44"/>
      <c r="T32" s="44"/>
      <c r="U32" s="44"/>
      <c r="V32" s="44"/>
      <c r="W32" s="46">
        <f>ROUND(BC54,2)</f>
        <v>0</v>
      </c>
      <c r="X32" s="44"/>
      <c r="Y32" s="44"/>
      <c r="Z32" s="44"/>
      <c r="AA32" s="44"/>
      <c r="AB32" s="44"/>
      <c r="AC32" s="44"/>
      <c r="AD32" s="44"/>
      <c r="AE32" s="44"/>
      <c r="AF32" s="44"/>
      <c r="AG32" s="44"/>
      <c r="AH32" s="44"/>
      <c r="AI32" s="44"/>
      <c r="AJ32" s="44"/>
      <c r="AK32" s="46">
        <v>0</v>
      </c>
      <c r="AL32" s="44"/>
      <c r="AM32" s="44"/>
      <c r="AN32" s="44"/>
      <c r="AO32" s="44"/>
      <c r="AP32" s="44"/>
      <c r="AQ32" s="44"/>
      <c r="AR32" s="47"/>
      <c r="BE32" s="29"/>
    </row>
    <row r="33" spans="2:44" s="2" customFormat="1" ht="14.4" customHeight="1" hidden="1">
      <c r="B33" s="43"/>
      <c r="C33" s="44"/>
      <c r="D33" s="44"/>
      <c r="E33" s="44"/>
      <c r="F33" s="30" t="s">
        <v>50</v>
      </c>
      <c r="G33" s="44"/>
      <c r="H33" s="44"/>
      <c r="I33" s="44"/>
      <c r="J33" s="44"/>
      <c r="K33" s="44"/>
      <c r="L33" s="45">
        <v>0</v>
      </c>
      <c r="M33" s="44"/>
      <c r="N33" s="44"/>
      <c r="O33" s="44"/>
      <c r="P33" s="44"/>
      <c r="Q33" s="44"/>
      <c r="R33" s="44"/>
      <c r="S33" s="44"/>
      <c r="T33" s="44"/>
      <c r="U33" s="44"/>
      <c r="V33" s="44"/>
      <c r="W33" s="46">
        <f>ROUND(BD54,2)</f>
        <v>0</v>
      </c>
      <c r="X33" s="44"/>
      <c r="Y33" s="44"/>
      <c r="Z33" s="44"/>
      <c r="AA33" s="44"/>
      <c r="AB33" s="44"/>
      <c r="AC33" s="44"/>
      <c r="AD33" s="44"/>
      <c r="AE33" s="44"/>
      <c r="AF33" s="44"/>
      <c r="AG33" s="44"/>
      <c r="AH33" s="44"/>
      <c r="AI33" s="44"/>
      <c r="AJ33" s="44"/>
      <c r="AK33" s="46">
        <v>0</v>
      </c>
      <c r="AL33" s="44"/>
      <c r="AM33" s="44"/>
      <c r="AN33" s="44"/>
      <c r="AO33" s="44"/>
      <c r="AP33" s="44"/>
      <c r="AQ33" s="44"/>
      <c r="AR33" s="47"/>
    </row>
    <row r="34" spans="2:44" s="1" customFormat="1" ht="6.95"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row>
    <row r="35" spans="2:44" s="1" customFormat="1" ht="25.9" customHeight="1">
      <c r="B35" s="36"/>
      <c r="C35" s="48"/>
      <c r="D35" s="49" t="s">
        <v>51</v>
      </c>
      <c r="E35" s="50"/>
      <c r="F35" s="50"/>
      <c r="G35" s="50"/>
      <c r="H35" s="50"/>
      <c r="I35" s="50"/>
      <c r="J35" s="50"/>
      <c r="K35" s="50"/>
      <c r="L35" s="50"/>
      <c r="M35" s="50"/>
      <c r="N35" s="50"/>
      <c r="O35" s="50"/>
      <c r="P35" s="50"/>
      <c r="Q35" s="50"/>
      <c r="R35" s="50"/>
      <c r="S35" s="50"/>
      <c r="T35" s="51" t="s">
        <v>52</v>
      </c>
      <c r="U35" s="50"/>
      <c r="V35" s="50"/>
      <c r="W35" s="50"/>
      <c r="X35" s="52" t="s">
        <v>53</v>
      </c>
      <c r="Y35" s="50"/>
      <c r="Z35" s="50"/>
      <c r="AA35" s="50"/>
      <c r="AB35" s="50"/>
      <c r="AC35" s="50"/>
      <c r="AD35" s="50"/>
      <c r="AE35" s="50"/>
      <c r="AF35" s="50"/>
      <c r="AG35" s="50"/>
      <c r="AH35" s="50"/>
      <c r="AI35" s="50"/>
      <c r="AJ35" s="50"/>
      <c r="AK35" s="53">
        <f>SUM(AK26:AK33)</f>
        <v>0</v>
      </c>
      <c r="AL35" s="50"/>
      <c r="AM35" s="50"/>
      <c r="AN35" s="50"/>
      <c r="AO35" s="54"/>
      <c r="AP35" s="48"/>
      <c r="AQ35" s="48"/>
      <c r="AR35" s="41"/>
    </row>
    <row r="36" spans="2:44" s="1" customFormat="1" ht="6.95"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row>
    <row r="37" spans="2:44" s="1" customFormat="1" ht="6.95" customHeight="1">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41"/>
    </row>
    <row r="41" spans="2:44" s="1" customFormat="1" ht="6.95" customHeight="1">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41"/>
    </row>
    <row r="42" spans="2:44" s="1" customFormat="1" ht="24.95" customHeight="1">
      <c r="B42" s="36"/>
      <c r="C42" s="21" t="s">
        <v>54</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1"/>
    </row>
    <row r="43" spans="2:44" s="1" customFormat="1" ht="6.95" customHeight="1">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1"/>
    </row>
    <row r="44" spans="2:44" s="1" customFormat="1" ht="12" customHeight="1">
      <c r="B44" s="36"/>
      <c r="C44" s="30" t="s">
        <v>13</v>
      </c>
      <c r="D44" s="37"/>
      <c r="E44" s="37"/>
      <c r="F44" s="37"/>
      <c r="G44" s="37"/>
      <c r="H44" s="37"/>
      <c r="I44" s="37"/>
      <c r="J44" s="37"/>
      <c r="K44" s="37"/>
      <c r="L44" s="37" t="str">
        <f>K5</f>
        <v>L2018-14</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41"/>
    </row>
    <row r="45" spans="2:44" s="3" customFormat="1" ht="36.95" customHeight="1">
      <c r="B45" s="59"/>
      <c r="C45" s="60" t="s">
        <v>16</v>
      </c>
      <c r="D45" s="61"/>
      <c r="E45" s="61"/>
      <c r="F45" s="61"/>
      <c r="G45" s="61"/>
      <c r="H45" s="61"/>
      <c r="I45" s="61"/>
      <c r="J45" s="61"/>
      <c r="K45" s="61"/>
      <c r="L45" s="62" t="str">
        <f>K6</f>
        <v>Bytový dům, Komenského 682 - sanace suterénního zdiva, vč. komplexního odvodnění objektu</v>
      </c>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3"/>
    </row>
    <row r="46" spans="2:44" s="1" customFormat="1" ht="6.95" customHeight="1">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1"/>
    </row>
    <row r="47" spans="2:44" s="1" customFormat="1" ht="12" customHeight="1">
      <c r="B47" s="36"/>
      <c r="C47" s="30" t="s">
        <v>22</v>
      </c>
      <c r="D47" s="37"/>
      <c r="E47" s="37"/>
      <c r="F47" s="37"/>
      <c r="G47" s="37"/>
      <c r="H47" s="37"/>
      <c r="I47" s="37"/>
      <c r="J47" s="37"/>
      <c r="K47" s="37"/>
      <c r="L47" s="64" t="str">
        <f>IF(K8="","",K8)</f>
        <v>Obec Třinec</v>
      </c>
      <c r="M47" s="37"/>
      <c r="N47" s="37"/>
      <c r="O47" s="37"/>
      <c r="P47" s="37"/>
      <c r="Q47" s="37"/>
      <c r="R47" s="37"/>
      <c r="S47" s="37"/>
      <c r="T47" s="37"/>
      <c r="U47" s="37"/>
      <c r="V47" s="37"/>
      <c r="W47" s="37"/>
      <c r="X47" s="37"/>
      <c r="Y47" s="37"/>
      <c r="Z47" s="37"/>
      <c r="AA47" s="37"/>
      <c r="AB47" s="37"/>
      <c r="AC47" s="37"/>
      <c r="AD47" s="37"/>
      <c r="AE47" s="37"/>
      <c r="AF47" s="37"/>
      <c r="AG47" s="37"/>
      <c r="AH47" s="37"/>
      <c r="AI47" s="30" t="s">
        <v>24</v>
      </c>
      <c r="AJ47" s="37"/>
      <c r="AK47" s="37"/>
      <c r="AL47" s="37"/>
      <c r="AM47" s="65" t="str">
        <f>IF(AN8="","",AN8)</f>
        <v>30. 4. 2018</v>
      </c>
      <c r="AN47" s="65"/>
      <c r="AO47" s="37"/>
      <c r="AP47" s="37"/>
      <c r="AQ47" s="37"/>
      <c r="AR47" s="41"/>
    </row>
    <row r="48" spans="2:44" s="1" customFormat="1" ht="6.95" customHeight="1">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1"/>
    </row>
    <row r="49" spans="2:56" s="1" customFormat="1" ht="13.65" customHeight="1">
      <c r="B49" s="36"/>
      <c r="C49" s="30" t="s">
        <v>26</v>
      </c>
      <c r="D49" s="37"/>
      <c r="E49" s="37"/>
      <c r="F49" s="37"/>
      <c r="G49" s="37"/>
      <c r="H49" s="37"/>
      <c r="I49" s="37"/>
      <c r="J49" s="37"/>
      <c r="K49" s="37"/>
      <c r="L49" s="37" t="str">
        <f>IF(E11="","",E11)</f>
        <v>Město Třinec</v>
      </c>
      <c r="M49" s="37"/>
      <c r="N49" s="37"/>
      <c r="O49" s="37"/>
      <c r="P49" s="37"/>
      <c r="Q49" s="37"/>
      <c r="R49" s="37"/>
      <c r="S49" s="37"/>
      <c r="T49" s="37"/>
      <c r="U49" s="37"/>
      <c r="V49" s="37"/>
      <c r="W49" s="37"/>
      <c r="X49" s="37"/>
      <c r="Y49" s="37"/>
      <c r="Z49" s="37"/>
      <c r="AA49" s="37"/>
      <c r="AB49" s="37"/>
      <c r="AC49" s="37"/>
      <c r="AD49" s="37"/>
      <c r="AE49" s="37"/>
      <c r="AF49" s="37"/>
      <c r="AG49" s="37"/>
      <c r="AH49" s="37"/>
      <c r="AI49" s="30" t="s">
        <v>33</v>
      </c>
      <c r="AJ49" s="37"/>
      <c r="AK49" s="37"/>
      <c r="AL49" s="37"/>
      <c r="AM49" s="66" t="str">
        <f>IF(E17="","",E17)</f>
        <v>Projekční kancelář lay-out s.r.o.</v>
      </c>
      <c r="AN49" s="37"/>
      <c r="AO49" s="37"/>
      <c r="AP49" s="37"/>
      <c r="AQ49" s="37"/>
      <c r="AR49" s="41"/>
      <c r="AS49" s="67" t="s">
        <v>55</v>
      </c>
      <c r="AT49" s="68"/>
      <c r="AU49" s="69"/>
      <c r="AV49" s="69"/>
      <c r="AW49" s="69"/>
      <c r="AX49" s="69"/>
      <c r="AY49" s="69"/>
      <c r="AZ49" s="69"/>
      <c r="BA49" s="69"/>
      <c r="BB49" s="69"/>
      <c r="BC49" s="69"/>
      <c r="BD49" s="70"/>
    </row>
    <row r="50" spans="2:56" s="1" customFormat="1" ht="13.65" customHeight="1">
      <c r="B50" s="36"/>
      <c r="C50" s="30" t="s">
        <v>31</v>
      </c>
      <c r="D50" s="37"/>
      <c r="E50" s="37"/>
      <c r="F50" s="37"/>
      <c r="G50" s="37"/>
      <c r="H50" s="37"/>
      <c r="I50" s="37"/>
      <c r="J50" s="37"/>
      <c r="K50" s="37"/>
      <c r="L50" s="37"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37</v>
      </c>
      <c r="AJ50" s="37"/>
      <c r="AK50" s="37"/>
      <c r="AL50" s="37"/>
      <c r="AM50" s="66" t="str">
        <f>IF(E20="","",E20)</f>
        <v>Přemysl Cieslar</v>
      </c>
      <c r="AN50" s="37"/>
      <c r="AO50" s="37"/>
      <c r="AP50" s="37"/>
      <c r="AQ50" s="37"/>
      <c r="AR50" s="41"/>
      <c r="AS50" s="71"/>
      <c r="AT50" s="72"/>
      <c r="AU50" s="73"/>
      <c r="AV50" s="73"/>
      <c r="AW50" s="73"/>
      <c r="AX50" s="73"/>
      <c r="AY50" s="73"/>
      <c r="AZ50" s="73"/>
      <c r="BA50" s="73"/>
      <c r="BB50" s="73"/>
      <c r="BC50" s="73"/>
      <c r="BD50" s="74"/>
    </row>
    <row r="51" spans="2:56" s="1" customFormat="1" ht="10.8" customHeight="1">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1"/>
      <c r="AS51" s="75"/>
      <c r="AT51" s="76"/>
      <c r="AU51" s="77"/>
      <c r="AV51" s="77"/>
      <c r="AW51" s="77"/>
      <c r="AX51" s="77"/>
      <c r="AY51" s="77"/>
      <c r="AZ51" s="77"/>
      <c r="BA51" s="77"/>
      <c r="BB51" s="77"/>
      <c r="BC51" s="77"/>
      <c r="BD51" s="78"/>
    </row>
    <row r="52" spans="2:56" s="1" customFormat="1" ht="29.25" customHeight="1">
      <c r="B52" s="36"/>
      <c r="C52" s="79" t="s">
        <v>56</v>
      </c>
      <c r="D52" s="80"/>
      <c r="E52" s="80"/>
      <c r="F52" s="80"/>
      <c r="G52" s="80"/>
      <c r="H52" s="81"/>
      <c r="I52" s="82" t="s">
        <v>57</v>
      </c>
      <c r="J52" s="80"/>
      <c r="K52" s="80"/>
      <c r="L52" s="80"/>
      <c r="M52" s="80"/>
      <c r="N52" s="80"/>
      <c r="O52" s="80"/>
      <c r="P52" s="80"/>
      <c r="Q52" s="80"/>
      <c r="R52" s="80"/>
      <c r="S52" s="80"/>
      <c r="T52" s="80"/>
      <c r="U52" s="80"/>
      <c r="V52" s="80"/>
      <c r="W52" s="80"/>
      <c r="X52" s="80"/>
      <c r="Y52" s="80"/>
      <c r="Z52" s="80"/>
      <c r="AA52" s="80"/>
      <c r="AB52" s="80"/>
      <c r="AC52" s="80"/>
      <c r="AD52" s="80"/>
      <c r="AE52" s="80"/>
      <c r="AF52" s="80"/>
      <c r="AG52" s="83" t="s">
        <v>58</v>
      </c>
      <c r="AH52" s="80"/>
      <c r="AI52" s="80"/>
      <c r="AJ52" s="80"/>
      <c r="AK52" s="80"/>
      <c r="AL52" s="80"/>
      <c r="AM52" s="80"/>
      <c r="AN52" s="82" t="s">
        <v>59</v>
      </c>
      <c r="AO52" s="80"/>
      <c r="AP52" s="80"/>
      <c r="AQ52" s="84" t="s">
        <v>60</v>
      </c>
      <c r="AR52" s="41"/>
      <c r="AS52" s="85" t="s">
        <v>61</v>
      </c>
      <c r="AT52" s="86" t="s">
        <v>62</v>
      </c>
      <c r="AU52" s="86" t="s">
        <v>63</v>
      </c>
      <c r="AV52" s="86" t="s">
        <v>64</v>
      </c>
      <c r="AW52" s="86" t="s">
        <v>65</v>
      </c>
      <c r="AX52" s="86" t="s">
        <v>66</v>
      </c>
      <c r="AY52" s="86" t="s">
        <v>67</v>
      </c>
      <c r="AZ52" s="86" t="s">
        <v>68</v>
      </c>
      <c r="BA52" s="86" t="s">
        <v>69</v>
      </c>
      <c r="BB52" s="86" t="s">
        <v>70</v>
      </c>
      <c r="BC52" s="86" t="s">
        <v>71</v>
      </c>
      <c r="BD52" s="87" t="s">
        <v>72</v>
      </c>
    </row>
    <row r="53" spans="2:56" s="1" customFormat="1" ht="10.8" customHeight="1">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c r="AS53" s="88"/>
      <c r="AT53" s="89"/>
      <c r="AU53" s="89"/>
      <c r="AV53" s="89"/>
      <c r="AW53" s="89"/>
      <c r="AX53" s="89"/>
      <c r="AY53" s="89"/>
      <c r="AZ53" s="89"/>
      <c r="BA53" s="89"/>
      <c r="BB53" s="89"/>
      <c r="BC53" s="89"/>
      <c r="BD53" s="90"/>
    </row>
    <row r="54" spans="2:90" s="4" customFormat="1" ht="32.4" customHeight="1">
      <c r="B54" s="91"/>
      <c r="C54" s="92" t="s">
        <v>73</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4">
        <f>ROUND(SUM(AG55:AG57),2)</f>
        <v>0</v>
      </c>
      <c r="AH54" s="94"/>
      <c r="AI54" s="94"/>
      <c r="AJ54" s="94"/>
      <c r="AK54" s="94"/>
      <c r="AL54" s="94"/>
      <c r="AM54" s="94"/>
      <c r="AN54" s="95">
        <f>SUM(AG54,AT54)</f>
        <v>0</v>
      </c>
      <c r="AO54" s="95"/>
      <c r="AP54" s="95"/>
      <c r="AQ54" s="96" t="s">
        <v>21</v>
      </c>
      <c r="AR54" s="97"/>
      <c r="AS54" s="98">
        <f>ROUND(SUM(AS55:AS57),2)</f>
        <v>0</v>
      </c>
      <c r="AT54" s="99">
        <f>ROUND(SUM(AV54:AW54),2)</f>
        <v>0</v>
      </c>
      <c r="AU54" s="100">
        <f>ROUND(SUM(AU55:AU57),5)</f>
        <v>0</v>
      </c>
      <c r="AV54" s="99">
        <f>ROUND(AZ54*L29,2)</f>
        <v>0</v>
      </c>
      <c r="AW54" s="99">
        <f>ROUND(BA54*L30,2)</f>
        <v>0</v>
      </c>
      <c r="AX54" s="99">
        <f>ROUND(BB54*L29,2)</f>
        <v>0</v>
      </c>
      <c r="AY54" s="99">
        <f>ROUND(BC54*L30,2)</f>
        <v>0</v>
      </c>
      <c r="AZ54" s="99">
        <f>ROUND(SUM(AZ55:AZ57),2)</f>
        <v>0</v>
      </c>
      <c r="BA54" s="99">
        <f>ROUND(SUM(BA55:BA57),2)</f>
        <v>0</v>
      </c>
      <c r="BB54" s="99">
        <f>ROUND(SUM(BB55:BB57),2)</f>
        <v>0</v>
      </c>
      <c r="BC54" s="99">
        <f>ROUND(SUM(BC55:BC57),2)</f>
        <v>0</v>
      </c>
      <c r="BD54" s="101">
        <f>ROUND(SUM(BD55:BD57),2)</f>
        <v>0</v>
      </c>
      <c r="BS54" s="102" t="s">
        <v>74</v>
      </c>
      <c r="BT54" s="102" t="s">
        <v>75</v>
      </c>
      <c r="BU54" s="103" t="s">
        <v>76</v>
      </c>
      <c r="BV54" s="102" t="s">
        <v>77</v>
      </c>
      <c r="BW54" s="102" t="s">
        <v>5</v>
      </c>
      <c r="BX54" s="102" t="s">
        <v>78</v>
      </c>
      <c r="CL54" s="102" t="s">
        <v>19</v>
      </c>
    </row>
    <row r="55" spans="1:91" s="5" customFormat="1" ht="16.5" customHeight="1">
      <c r="A55" s="104" t="s">
        <v>79</v>
      </c>
      <c r="B55" s="105"/>
      <c r="C55" s="106"/>
      <c r="D55" s="107" t="s">
        <v>80</v>
      </c>
      <c r="E55" s="107"/>
      <c r="F55" s="107"/>
      <c r="G55" s="107"/>
      <c r="H55" s="107"/>
      <c r="I55" s="108"/>
      <c r="J55" s="107" t="s">
        <v>81</v>
      </c>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9">
        <f>'01 - Stavební úpravy'!J30</f>
        <v>0</v>
      </c>
      <c r="AH55" s="108"/>
      <c r="AI55" s="108"/>
      <c r="AJ55" s="108"/>
      <c r="AK55" s="108"/>
      <c r="AL55" s="108"/>
      <c r="AM55" s="108"/>
      <c r="AN55" s="109">
        <f>SUM(AG55,AT55)</f>
        <v>0</v>
      </c>
      <c r="AO55" s="108"/>
      <c r="AP55" s="108"/>
      <c r="AQ55" s="110" t="s">
        <v>82</v>
      </c>
      <c r="AR55" s="111"/>
      <c r="AS55" s="112">
        <v>0</v>
      </c>
      <c r="AT55" s="113">
        <f>ROUND(SUM(AV55:AW55),2)</f>
        <v>0</v>
      </c>
      <c r="AU55" s="114">
        <f>'01 - Stavební úpravy'!P105</f>
        <v>0</v>
      </c>
      <c r="AV55" s="113">
        <f>'01 - Stavební úpravy'!J33</f>
        <v>0</v>
      </c>
      <c r="AW55" s="113">
        <f>'01 - Stavební úpravy'!J34</f>
        <v>0</v>
      </c>
      <c r="AX55" s="113">
        <f>'01 - Stavební úpravy'!J35</f>
        <v>0</v>
      </c>
      <c r="AY55" s="113">
        <f>'01 - Stavební úpravy'!J36</f>
        <v>0</v>
      </c>
      <c r="AZ55" s="113">
        <f>'01 - Stavební úpravy'!F33</f>
        <v>0</v>
      </c>
      <c r="BA55" s="113">
        <f>'01 - Stavební úpravy'!F34</f>
        <v>0</v>
      </c>
      <c r="BB55" s="113">
        <f>'01 - Stavební úpravy'!F35</f>
        <v>0</v>
      </c>
      <c r="BC55" s="113">
        <f>'01 - Stavební úpravy'!F36</f>
        <v>0</v>
      </c>
      <c r="BD55" s="115">
        <f>'01 - Stavební úpravy'!F37</f>
        <v>0</v>
      </c>
      <c r="BT55" s="116" t="s">
        <v>83</v>
      </c>
      <c r="BV55" s="116" t="s">
        <v>77</v>
      </c>
      <c r="BW55" s="116" t="s">
        <v>84</v>
      </c>
      <c r="BX55" s="116" t="s">
        <v>5</v>
      </c>
      <c r="CL55" s="116" t="s">
        <v>19</v>
      </c>
      <c r="CM55" s="116" t="s">
        <v>85</v>
      </c>
    </row>
    <row r="56" spans="1:91" s="5" customFormat="1" ht="16.5" customHeight="1">
      <c r="A56" s="104" t="s">
        <v>79</v>
      </c>
      <c r="B56" s="105"/>
      <c r="C56" s="106"/>
      <c r="D56" s="107" t="s">
        <v>86</v>
      </c>
      <c r="E56" s="107"/>
      <c r="F56" s="107"/>
      <c r="G56" s="107"/>
      <c r="H56" s="107"/>
      <c r="I56" s="108"/>
      <c r="J56" s="107" t="s">
        <v>87</v>
      </c>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9">
        <f>'02 - Odvodnění objektu'!J30</f>
        <v>0</v>
      </c>
      <c r="AH56" s="108"/>
      <c r="AI56" s="108"/>
      <c r="AJ56" s="108"/>
      <c r="AK56" s="108"/>
      <c r="AL56" s="108"/>
      <c r="AM56" s="108"/>
      <c r="AN56" s="109">
        <f>SUM(AG56,AT56)</f>
        <v>0</v>
      </c>
      <c r="AO56" s="108"/>
      <c r="AP56" s="108"/>
      <c r="AQ56" s="110" t="s">
        <v>82</v>
      </c>
      <c r="AR56" s="111"/>
      <c r="AS56" s="112">
        <v>0</v>
      </c>
      <c r="AT56" s="113">
        <f>ROUND(SUM(AV56:AW56),2)</f>
        <v>0</v>
      </c>
      <c r="AU56" s="114">
        <f>'02 - Odvodnění objektu'!P90</f>
        <v>0</v>
      </c>
      <c r="AV56" s="113">
        <f>'02 - Odvodnění objektu'!J33</f>
        <v>0</v>
      </c>
      <c r="AW56" s="113">
        <f>'02 - Odvodnění objektu'!J34</f>
        <v>0</v>
      </c>
      <c r="AX56" s="113">
        <f>'02 - Odvodnění objektu'!J35</f>
        <v>0</v>
      </c>
      <c r="AY56" s="113">
        <f>'02 - Odvodnění objektu'!J36</f>
        <v>0</v>
      </c>
      <c r="AZ56" s="113">
        <f>'02 - Odvodnění objektu'!F33</f>
        <v>0</v>
      </c>
      <c r="BA56" s="113">
        <f>'02 - Odvodnění objektu'!F34</f>
        <v>0</v>
      </c>
      <c r="BB56" s="113">
        <f>'02 - Odvodnění objektu'!F35</f>
        <v>0</v>
      </c>
      <c r="BC56" s="113">
        <f>'02 - Odvodnění objektu'!F36</f>
        <v>0</v>
      </c>
      <c r="BD56" s="115">
        <f>'02 - Odvodnění objektu'!F37</f>
        <v>0</v>
      </c>
      <c r="BT56" s="116" t="s">
        <v>83</v>
      </c>
      <c r="BV56" s="116" t="s">
        <v>77</v>
      </c>
      <c r="BW56" s="116" t="s">
        <v>88</v>
      </c>
      <c r="BX56" s="116" t="s">
        <v>5</v>
      </c>
      <c r="CL56" s="116" t="s">
        <v>19</v>
      </c>
      <c r="CM56" s="116" t="s">
        <v>85</v>
      </c>
    </row>
    <row r="57" spans="1:91" s="5" customFormat="1" ht="16.5" customHeight="1">
      <c r="A57" s="104" t="s">
        <v>79</v>
      </c>
      <c r="B57" s="105"/>
      <c r="C57" s="106"/>
      <c r="D57" s="107" t="s">
        <v>89</v>
      </c>
      <c r="E57" s="107"/>
      <c r="F57" s="107"/>
      <c r="G57" s="107"/>
      <c r="H57" s="107"/>
      <c r="I57" s="108"/>
      <c r="J57" s="107" t="s">
        <v>90</v>
      </c>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9">
        <f>'03 - Vedlejší rozpočtové ...'!J30</f>
        <v>0</v>
      </c>
      <c r="AH57" s="108"/>
      <c r="AI57" s="108"/>
      <c r="AJ57" s="108"/>
      <c r="AK57" s="108"/>
      <c r="AL57" s="108"/>
      <c r="AM57" s="108"/>
      <c r="AN57" s="109">
        <f>SUM(AG57,AT57)</f>
        <v>0</v>
      </c>
      <c r="AO57" s="108"/>
      <c r="AP57" s="108"/>
      <c r="AQ57" s="110" t="s">
        <v>82</v>
      </c>
      <c r="AR57" s="111"/>
      <c r="AS57" s="117">
        <v>0</v>
      </c>
      <c r="AT57" s="118">
        <f>ROUND(SUM(AV57:AW57),2)</f>
        <v>0</v>
      </c>
      <c r="AU57" s="119">
        <f>'03 - Vedlejší rozpočtové ...'!P80</f>
        <v>0</v>
      </c>
      <c r="AV57" s="118">
        <f>'03 - Vedlejší rozpočtové ...'!J33</f>
        <v>0</v>
      </c>
      <c r="AW57" s="118">
        <f>'03 - Vedlejší rozpočtové ...'!J34</f>
        <v>0</v>
      </c>
      <c r="AX57" s="118">
        <f>'03 - Vedlejší rozpočtové ...'!J35</f>
        <v>0</v>
      </c>
      <c r="AY57" s="118">
        <f>'03 - Vedlejší rozpočtové ...'!J36</f>
        <v>0</v>
      </c>
      <c r="AZ57" s="118">
        <f>'03 - Vedlejší rozpočtové ...'!F33</f>
        <v>0</v>
      </c>
      <c r="BA57" s="118">
        <f>'03 - Vedlejší rozpočtové ...'!F34</f>
        <v>0</v>
      </c>
      <c r="BB57" s="118">
        <f>'03 - Vedlejší rozpočtové ...'!F35</f>
        <v>0</v>
      </c>
      <c r="BC57" s="118">
        <f>'03 - Vedlejší rozpočtové ...'!F36</f>
        <v>0</v>
      </c>
      <c r="BD57" s="120">
        <f>'03 - Vedlejší rozpočtové ...'!F37</f>
        <v>0</v>
      </c>
      <c r="BT57" s="116" t="s">
        <v>83</v>
      </c>
      <c r="BV57" s="116" t="s">
        <v>77</v>
      </c>
      <c r="BW57" s="116" t="s">
        <v>91</v>
      </c>
      <c r="BX57" s="116" t="s">
        <v>5</v>
      </c>
      <c r="CL57" s="116" t="s">
        <v>19</v>
      </c>
      <c r="CM57" s="116" t="s">
        <v>85</v>
      </c>
    </row>
    <row r="58" spans="2:44" s="1" customFormat="1" ht="30" customHeight="1">
      <c r="B58" s="36"/>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41"/>
    </row>
    <row r="59" spans="2:44" s="1" customFormat="1" ht="6.95" customHeight="1">
      <c r="B59" s="55"/>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41"/>
    </row>
  </sheetData>
  <sheetProtection password="CC35" sheet="1" objects="1" scenarios="1" formatColumns="0" formatRows="0"/>
  <mergeCells count="5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G54:AM54"/>
    <mergeCell ref="AN54:AP54"/>
    <mergeCell ref="C52:G52"/>
    <mergeCell ref="I52:AF52"/>
    <mergeCell ref="D55:H55"/>
    <mergeCell ref="J55:AF55"/>
    <mergeCell ref="D56:H56"/>
    <mergeCell ref="J56:AF56"/>
    <mergeCell ref="D57:H57"/>
    <mergeCell ref="J57:AF57"/>
  </mergeCells>
  <hyperlinks>
    <hyperlink ref="A55" location="'01 - Stavební úpravy'!C2" display="/"/>
    <hyperlink ref="A56" location="'02 - Odvodnění objektu'!C2" display="/"/>
    <hyperlink ref="A57" location="'03 - Vedlejší rozpočtové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60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84</v>
      </c>
    </row>
    <row r="3" spans="2:46" ht="6.95" customHeight="1">
      <c r="B3" s="122"/>
      <c r="C3" s="123"/>
      <c r="D3" s="123"/>
      <c r="E3" s="123"/>
      <c r="F3" s="123"/>
      <c r="G3" s="123"/>
      <c r="H3" s="123"/>
      <c r="I3" s="124"/>
      <c r="J3" s="123"/>
      <c r="K3" s="123"/>
      <c r="L3" s="18"/>
      <c r="AT3" s="15" t="s">
        <v>85</v>
      </c>
    </row>
    <row r="4" spans="2:46" ht="24.95" customHeight="1">
      <c r="B4" s="18"/>
      <c r="D4" s="125" t="s">
        <v>92</v>
      </c>
      <c r="L4" s="18"/>
      <c r="M4" s="22" t="s">
        <v>10</v>
      </c>
      <c r="AT4" s="15" t="s">
        <v>4</v>
      </c>
    </row>
    <row r="5" spans="2:12" ht="6.95" customHeight="1">
      <c r="B5" s="18"/>
      <c r="L5" s="18"/>
    </row>
    <row r="6" spans="2:12" ht="12" customHeight="1">
      <c r="B6" s="18"/>
      <c r="D6" s="126" t="s">
        <v>16</v>
      </c>
      <c r="L6" s="18"/>
    </row>
    <row r="7" spans="2:12" ht="16.5" customHeight="1">
      <c r="B7" s="18"/>
      <c r="E7" s="127" t="str">
        <f>'Rekapitulace stavby'!K6</f>
        <v>Bytový dům, Komenského 682 - sanace suterénního zdiva, vč. komplexního odvodnění objektu</v>
      </c>
      <c r="F7" s="126"/>
      <c r="G7" s="126"/>
      <c r="H7" s="126"/>
      <c r="L7" s="18"/>
    </row>
    <row r="8" spans="2:12" s="1" customFormat="1" ht="12" customHeight="1">
      <c r="B8" s="41"/>
      <c r="D8" s="126" t="s">
        <v>93</v>
      </c>
      <c r="I8" s="128"/>
      <c r="L8" s="41"/>
    </row>
    <row r="9" spans="2:12" s="1" customFormat="1" ht="36.95" customHeight="1">
      <c r="B9" s="41"/>
      <c r="E9" s="129" t="s">
        <v>94</v>
      </c>
      <c r="F9" s="1"/>
      <c r="G9" s="1"/>
      <c r="H9" s="1"/>
      <c r="I9" s="128"/>
      <c r="L9" s="41"/>
    </row>
    <row r="10" spans="2:12" s="1" customFormat="1" ht="12">
      <c r="B10" s="41"/>
      <c r="I10" s="128"/>
      <c r="L10" s="41"/>
    </row>
    <row r="11" spans="2:12" s="1" customFormat="1" ht="12" customHeight="1">
      <c r="B11" s="41"/>
      <c r="D11" s="126" t="s">
        <v>18</v>
      </c>
      <c r="F11" s="15" t="s">
        <v>19</v>
      </c>
      <c r="I11" s="130" t="s">
        <v>20</v>
      </c>
      <c r="J11" s="15" t="s">
        <v>21</v>
      </c>
      <c r="L11" s="41"/>
    </row>
    <row r="12" spans="2:12" s="1" customFormat="1" ht="12" customHeight="1">
      <c r="B12" s="41"/>
      <c r="D12" s="126" t="s">
        <v>22</v>
      </c>
      <c r="F12" s="15" t="s">
        <v>23</v>
      </c>
      <c r="I12" s="130" t="s">
        <v>24</v>
      </c>
      <c r="J12" s="131" t="str">
        <f>'Rekapitulace stavby'!AN8</f>
        <v>30. 4. 2018</v>
      </c>
      <c r="L12" s="41"/>
    </row>
    <row r="13" spans="2:12" s="1" customFormat="1" ht="10.8" customHeight="1">
      <c r="B13" s="41"/>
      <c r="I13" s="128"/>
      <c r="L13" s="41"/>
    </row>
    <row r="14" spans="2:12" s="1" customFormat="1" ht="12" customHeight="1">
      <c r="B14" s="41"/>
      <c r="D14" s="126" t="s">
        <v>26</v>
      </c>
      <c r="I14" s="130" t="s">
        <v>27</v>
      </c>
      <c r="J14" s="15" t="s">
        <v>28</v>
      </c>
      <c r="L14" s="41"/>
    </row>
    <row r="15" spans="2:12" s="1" customFormat="1" ht="18" customHeight="1">
      <c r="B15" s="41"/>
      <c r="E15" s="15" t="s">
        <v>29</v>
      </c>
      <c r="I15" s="130" t="s">
        <v>30</v>
      </c>
      <c r="J15" s="15" t="s">
        <v>21</v>
      </c>
      <c r="L15" s="41"/>
    </row>
    <row r="16" spans="2:12" s="1" customFormat="1" ht="6.95" customHeight="1">
      <c r="B16" s="41"/>
      <c r="I16" s="128"/>
      <c r="L16" s="41"/>
    </row>
    <row r="17" spans="2:12" s="1" customFormat="1" ht="12" customHeight="1">
      <c r="B17" s="41"/>
      <c r="D17" s="126" t="s">
        <v>31</v>
      </c>
      <c r="I17" s="130" t="s">
        <v>27</v>
      </c>
      <c r="J17" s="31" t="str">
        <f>'Rekapitulace stavby'!AN13</f>
        <v>Vyplň údaj</v>
      </c>
      <c r="L17" s="41"/>
    </row>
    <row r="18" spans="2:12" s="1" customFormat="1" ht="18" customHeight="1">
      <c r="B18" s="41"/>
      <c r="E18" s="31" t="str">
        <f>'Rekapitulace stavby'!E14</f>
        <v>Vyplň údaj</v>
      </c>
      <c r="F18" s="15"/>
      <c r="G18" s="15"/>
      <c r="H18" s="15"/>
      <c r="I18" s="130" t="s">
        <v>30</v>
      </c>
      <c r="J18" s="31" t="str">
        <f>'Rekapitulace stavby'!AN14</f>
        <v>Vyplň údaj</v>
      </c>
      <c r="L18" s="41"/>
    </row>
    <row r="19" spans="2:12" s="1" customFormat="1" ht="6.95" customHeight="1">
      <c r="B19" s="41"/>
      <c r="I19" s="128"/>
      <c r="L19" s="41"/>
    </row>
    <row r="20" spans="2:12" s="1" customFormat="1" ht="12" customHeight="1">
      <c r="B20" s="41"/>
      <c r="D20" s="126" t="s">
        <v>33</v>
      </c>
      <c r="I20" s="130" t="s">
        <v>27</v>
      </c>
      <c r="J20" s="15" t="s">
        <v>34</v>
      </c>
      <c r="L20" s="41"/>
    </row>
    <row r="21" spans="2:12" s="1" customFormat="1" ht="18" customHeight="1">
      <c r="B21" s="41"/>
      <c r="E21" s="15" t="s">
        <v>35</v>
      </c>
      <c r="I21" s="130" t="s">
        <v>30</v>
      </c>
      <c r="J21" s="15" t="s">
        <v>21</v>
      </c>
      <c r="L21" s="41"/>
    </row>
    <row r="22" spans="2:12" s="1" customFormat="1" ht="6.95" customHeight="1">
      <c r="B22" s="41"/>
      <c r="I22" s="128"/>
      <c r="L22" s="41"/>
    </row>
    <row r="23" spans="2:12" s="1" customFormat="1" ht="12" customHeight="1">
      <c r="B23" s="41"/>
      <c r="D23" s="126" t="s">
        <v>37</v>
      </c>
      <c r="I23" s="130" t="s">
        <v>27</v>
      </c>
      <c r="J23" s="15" t="s">
        <v>21</v>
      </c>
      <c r="L23" s="41"/>
    </row>
    <row r="24" spans="2:12" s="1" customFormat="1" ht="18" customHeight="1">
      <c r="B24" s="41"/>
      <c r="E24" s="15" t="s">
        <v>38</v>
      </c>
      <c r="I24" s="130" t="s">
        <v>30</v>
      </c>
      <c r="J24" s="15" t="s">
        <v>21</v>
      </c>
      <c r="L24" s="41"/>
    </row>
    <row r="25" spans="2:12" s="1" customFormat="1" ht="6.95" customHeight="1">
      <c r="B25" s="41"/>
      <c r="I25" s="128"/>
      <c r="L25" s="41"/>
    </row>
    <row r="26" spans="2:12" s="1" customFormat="1" ht="12" customHeight="1">
      <c r="B26" s="41"/>
      <c r="D26" s="126" t="s">
        <v>39</v>
      </c>
      <c r="I26" s="128"/>
      <c r="L26" s="41"/>
    </row>
    <row r="27" spans="2:12" s="6" customFormat="1" ht="16.5" customHeight="1">
      <c r="B27" s="132"/>
      <c r="E27" s="133" t="s">
        <v>21</v>
      </c>
      <c r="F27" s="133"/>
      <c r="G27" s="133"/>
      <c r="H27" s="133"/>
      <c r="I27" s="134"/>
      <c r="L27" s="132"/>
    </row>
    <row r="28" spans="2:12" s="1" customFormat="1" ht="6.95" customHeight="1">
      <c r="B28" s="41"/>
      <c r="I28" s="128"/>
      <c r="L28" s="41"/>
    </row>
    <row r="29" spans="2:12" s="1" customFormat="1" ht="6.95" customHeight="1">
      <c r="B29" s="41"/>
      <c r="D29" s="69"/>
      <c r="E29" s="69"/>
      <c r="F29" s="69"/>
      <c r="G29" s="69"/>
      <c r="H29" s="69"/>
      <c r="I29" s="135"/>
      <c r="J29" s="69"/>
      <c r="K29" s="69"/>
      <c r="L29" s="41"/>
    </row>
    <row r="30" spans="2:12" s="1" customFormat="1" ht="25.4" customHeight="1">
      <c r="B30" s="41"/>
      <c r="D30" s="136" t="s">
        <v>41</v>
      </c>
      <c r="I30" s="128"/>
      <c r="J30" s="137">
        <f>ROUND(J105,2)</f>
        <v>0</v>
      </c>
      <c r="L30" s="41"/>
    </row>
    <row r="31" spans="2:12" s="1" customFormat="1" ht="6.95" customHeight="1">
      <c r="B31" s="41"/>
      <c r="D31" s="69"/>
      <c r="E31" s="69"/>
      <c r="F31" s="69"/>
      <c r="G31" s="69"/>
      <c r="H31" s="69"/>
      <c r="I31" s="135"/>
      <c r="J31" s="69"/>
      <c r="K31" s="69"/>
      <c r="L31" s="41"/>
    </row>
    <row r="32" spans="2:12" s="1" customFormat="1" ht="14.4" customHeight="1">
      <c r="B32" s="41"/>
      <c r="F32" s="138" t="s">
        <v>43</v>
      </c>
      <c r="I32" s="139" t="s">
        <v>42</v>
      </c>
      <c r="J32" s="138" t="s">
        <v>44</v>
      </c>
      <c r="L32" s="41"/>
    </row>
    <row r="33" spans="2:12" s="1" customFormat="1" ht="14.4" customHeight="1">
      <c r="B33" s="41"/>
      <c r="D33" s="126" t="s">
        <v>45</v>
      </c>
      <c r="E33" s="126" t="s">
        <v>46</v>
      </c>
      <c r="F33" s="140">
        <f>ROUND((SUM(BE105:BE601)),2)</f>
        <v>0</v>
      </c>
      <c r="I33" s="141">
        <v>0.21</v>
      </c>
      <c r="J33" s="140">
        <f>ROUND(((SUM(BE105:BE601))*I33),2)</f>
        <v>0</v>
      </c>
      <c r="L33" s="41"/>
    </row>
    <row r="34" spans="2:12" s="1" customFormat="1" ht="14.4" customHeight="1">
      <c r="B34" s="41"/>
      <c r="E34" s="126" t="s">
        <v>47</v>
      </c>
      <c r="F34" s="140">
        <f>ROUND((SUM(BF105:BF601)),2)</f>
        <v>0</v>
      </c>
      <c r="I34" s="141">
        <v>0.15</v>
      </c>
      <c r="J34" s="140">
        <f>ROUND(((SUM(BF105:BF601))*I34),2)</f>
        <v>0</v>
      </c>
      <c r="L34" s="41"/>
    </row>
    <row r="35" spans="2:12" s="1" customFormat="1" ht="14.4" customHeight="1" hidden="1">
      <c r="B35" s="41"/>
      <c r="E35" s="126" t="s">
        <v>48</v>
      </c>
      <c r="F35" s="140">
        <f>ROUND((SUM(BG105:BG601)),2)</f>
        <v>0</v>
      </c>
      <c r="I35" s="141">
        <v>0.21</v>
      </c>
      <c r="J35" s="140">
        <f>0</f>
        <v>0</v>
      </c>
      <c r="L35" s="41"/>
    </row>
    <row r="36" spans="2:12" s="1" customFormat="1" ht="14.4" customHeight="1" hidden="1">
      <c r="B36" s="41"/>
      <c r="E36" s="126" t="s">
        <v>49</v>
      </c>
      <c r="F36" s="140">
        <f>ROUND((SUM(BH105:BH601)),2)</f>
        <v>0</v>
      </c>
      <c r="I36" s="141">
        <v>0.15</v>
      </c>
      <c r="J36" s="140">
        <f>0</f>
        <v>0</v>
      </c>
      <c r="L36" s="41"/>
    </row>
    <row r="37" spans="2:12" s="1" customFormat="1" ht="14.4" customHeight="1" hidden="1">
      <c r="B37" s="41"/>
      <c r="E37" s="126" t="s">
        <v>50</v>
      </c>
      <c r="F37" s="140">
        <f>ROUND((SUM(BI105:BI601)),2)</f>
        <v>0</v>
      </c>
      <c r="I37" s="141">
        <v>0</v>
      </c>
      <c r="J37" s="140">
        <f>0</f>
        <v>0</v>
      </c>
      <c r="L37" s="41"/>
    </row>
    <row r="38" spans="2:12" s="1" customFormat="1" ht="6.95" customHeight="1">
      <c r="B38" s="41"/>
      <c r="I38" s="128"/>
      <c r="L38" s="41"/>
    </row>
    <row r="39" spans="2:12" s="1" customFormat="1" ht="25.4" customHeight="1">
      <c r="B39" s="41"/>
      <c r="C39" s="142"/>
      <c r="D39" s="143" t="s">
        <v>51</v>
      </c>
      <c r="E39" s="144"/>
      <c r="F39" s="144"/>
      <c r="G39" s="145" t="s">
        <v>52</v>
      </c>
      <c r="H39" s="146" t="s">
        <v>53</v>
      </c>
      <c r="I39" s="147"/>
      <c r="J39" s="148">
        <f>SUM(J30:J37)</f>
        <v>0</v>
      </c>
      <c r="K39" s="149"/>
      <c r="L39" s="41"/>
    </row>
    <row r="40" spans="2:12" s="1" customFormat="1" ht="14.4" customHeight="1">
      <c r="B40" s="150"/>
      <c r="C40" s="151"/>
      <c r="D40" s="151"/>
      <c r="E40" s="151"/>
      <c r="F40" s="151"/>
      <c r="G40" s="151"/>
      <c r="H40" s="151"/>
      <c r="I40" s="152"/>
      <c r="J40" s="151"/>
      <c r="K40" s="151"/>
      <c r="L40" s="41"/>
    </row>
    <row r="44" spans="2:12" s="1" customFormat="1" ht="6.95" customHeight="1">
      <c r="B44" s="153"/>
      <c r="C44" s="154"/>
      <c r="D44" s="154"/>
      <c r="E44" s="154"/>
      <c r="F44" s="154"/>
      <c r="G44" s="154"/>
      <c r="H44" s="154"/>
      <c r="I44" s="155"/>
      <c r="J44" s="154"/>
      <c r="K44" s="154"/>
      <c r="L44" s="41"/>
    </row>
    <row r="45" spans="2:12" s="1" customFormat="1" ht="24.95" customHeight="1">
      <c r="B45" s="36"/>
      <c r="C45" s="21" t="s">
        <v>95</v>
      </c>
      <c r="D45" s="37"/>
      <c r="E45" s="37"/>
      <c r="F45" s="37"/>
      <c r="G45" s="37"/>
      <c r="H45" s="37"/>
      <c r="I45" s="128"/>
      <c r="J45" s="37"/>
      <c r="K45" s="37"/>
      <c r="L45" s="41"/>
    </row>
    <row r="46" spans="2:12" s="1" customFormat="1" ht="6.95" customHeight="1">
      <c r="B46" s="36"/>
      <c r="C46" s="37"/>
      <c r="D46" s="37"/>
      <c r="E46" s="37"/>
      <c r="F46" s="37"/>
      <c r="G46" s="37"/>
      <c r="H46" s="37"/>
      <c r="I46" s="128"/>
      <c r="J46" s="37"/>
      <c r="K46" s="37"/>
      <c r="L46" s="41"/>
    </row>
    <row r="47" spans="2:12" s="1" customFormat="1" ht="12" customHeight="1">
      <c r="B47" s="36"/>
      <c r="C47" s="30" t="s">
        <v>16</v>
      </c>
      <c r="D47" s="37"/>
      <c r="E47" s="37"/>
      <c r="F47" s="37"/>
      <c r="G47" s="37"/>
      <c r="H47" s="37"/>
      <c r="I47" s="128"/>
      <c r="J47" s="37"/>
      <c r="K47" s="37"/>
      <c r="L47" s="41"/>
    </row>
    <row r="48" spans="2:12" s="1" customFormat="1" ht="16.5" customHeight="1">
      <c r="B48" s="36"/>
      <c r="C48" s="37"/>
      <c r="D48" s="37"/>
      <c r="E48" s="156" t="str">
        <f>E7</f>
        <v>Bytový dům, Komenského 682 - sanace suterénního zdiva, vč. komplexního odvodnění objektu</v>
      </c>
      <c r="F48" s="30"/>
      <c r="G48" s="30"/>
      <c r="H48" s="30"/>
      <c r="I48" s="128"/>
      <c r="J48" s="37"/>
      <c r="K48" s="37"/>
      <c r="L48" s="41"/>
    </row>
    <row r="49" spans="2:12" s="1" customFormat="1" ht="12" customHeight="1">
      <c r="B49" s="36"/>
      <c r="C49" s="30" t="s">
        <v>93</v>
      </c>
      <c r="D49" s="37"/>
      <c r="E49" s="37"/>
      <c r="F49" s="37"/>
      <c r="G49" s="37"/>
      <c r="H49" s="37"/>
      <c r="I49" s="128"/>
      <c r="J49" s="37"/>
      <c r="K49" s="37"/>
      <c r="L49" s="41"/>
    </row>
    <row r="50" spans="2:12" s="1" customFormat="1" ht="16.5" customHeight="1">
      <c r="B50" s="36"/>
      <c r="C50" s="37"/>
      <c r="D50" s="37"/>
      <c r="E50" s="62" t="str">
        <f>E9</f>
        <v>01 - Stavební úpravy</v>
      </c>
      <c r="F50" s="37"/>
      <c r="G50" s="37"/>
      <c r="H50" s="37"/>
      <c r="I50" s="128"/>
      <c r="J50" s="37"/>
      <c r="K50" s="37"/>
      <c r="L50" s="41"/>
    </row>
    <row r="51" spans="2:12" s="1" customFormat="1" ht="6.95" customHeight="1">
      <c r="B51" s="36"/>
      <c r="C51" s="37"/>
      <c r="D51" s="37"/>
      <c r="E51" s="37"/>
      <c r="F51" s="37"/>
      <c r="G51" s="37"/>
      <c r="H51" s="37"/>
      <c r="I51" s="128"/>
      <c r="J51" s="37"/>
      <c r="K51" s="37"/>
      <c r="L51" s="41"/>
    </row>
    <row r="52" spans="2:12" s="1" customFormat="1" ht="12" customHeight="1">
      <c r="B52" s="36"/>
      <c r="C52" s="30" t="s">
        <v>22</v>
      </c>
      <c r="D52" s="37"/>
      <c r="E52" s="37"/>
      <c r="F52" s="25" t="str">
        <f>F12</f>
        <v>Obec Třinec</v>
      </c>
      <c r="G52" s="37"/>
      <c r="H52" s="37"/>
      <c r="I52" s="130" t="s">
        <v>24</v>
      </c>
      <c r="J52" s="65" t="str">
        <f>IF(J12="","",J12)</f>
        <v>30. 4. 2018</v>
      </c>
      <c r="K52" s="37"/>
      <c r="L52" s="41"/>
    </row>
    <row r="53" spans="2:12" s="1" customFormat="1" ht="6.95" customHeight="1">
      <c r="B53" s="36"/>
      <c r="C53" s="37"/>
      <c r="D53" s="37"/>
      <c r="E53" s="37"/>
      <c r="F53" s="37"/>
      <c r="G53" s="37"/>
      <c r="H53" s="37"/>
      <c r="I53" s="128"/>
      <c r="J53" s="37"/>
      <c r="K53" s="37"/>
      <c r="L53" s="41"/>
    </row>
    <row r="54" spans="2:12" s="1" customFormat="1" ht="24.9" customHeight="1">
      <c r="B54" s="36"/>
      <c r="C54" s="30" t="s">
        <v>26</v>
      </c>
      <c r="D54" s="37"/>
      <c r="E54" s="37"/>
      <c r="F54" s="25" t="str">
        <f>E15</f>
        <v>Město Třinec</v>
      </c>
      <c r="G54" s="37"/>
      <c r="H54" s="37"/>
      <c r="I54" s="130" t="s">
        <v>33</v>
      </c>
      <c r="J54" s="34" t="str">
        <f>E21</f>
        <v>Projekční kancelář lay-out s.r.o.</v>
      </c>
      <c r="K54" s="37"/>
      <c r="L54" s="41"/>
    </row>
    <row r="55" spans="2:12" s="1" customFormat="1" ht="13.65" customHeight="1">
      <c r="B55" s="36"/>
      <c r="C55" s="30" t="s">
        <v>31</v>
      </c>
      <c r="D55" s="37"/>
      <c r="E55" s="37"/>
      <c r="F55" s="25" t="str">
        <f>IF(E18="","",E18)</f>
        <v>Vyplň údaj</v>
      </c>
      <c r="G55" s="37"/>
      <c r="H55" s="37"/>
      <c r="I55" s="130" t="s">
        <v>37</v>
      </c>
      <c r="J55" s="34" t="str">
        <f>E24</f>
        <v>Přemysl Cieslar</v>
      </c>
      <c r="K55" s="37"/>
      <c r="L55" s="41"/>
    </row>
    <row r="56" spans="2:12" s="1" customFormat="1" ht="10.3" customHeight="1">
      <c r="B56" s="36"/>
      <c r="C56" s="37"/>
      <c r="D56" s="37"/>
      <c r="E56" s="37"/>
      <c r="F56" s="37"/>
      <c r="G56" s="37"/>
      <c r="H56" s="37"/>
      <c r="I56" s="128"/>
      <c r="J56" s="37"/>
      <c r="K56" s="37"/>
      <c r="L56" s="41"/>
    </row>
    <row r="57" spans="2:12" s="1" customFormat="1" ht="29.25" customHeight="1">
      <c r="B57" s="36"/>
      <c r="C57" s="157" t="s">
        <v>96</v>
      </c>
      <c r="D57" s="158"/>
      <c r="E57" s="158"/>
      <c r="F57" s="158"/>
      <c r="G57" s="158"/>
      <c r="H57" s="158"/>
      <c r="I57" s="159"/>
      <c r="J57" s="160" t="s">
        <v>97</v>
      </c>
      <c r="K57" s="158"/>
      <c r="L57" s="41"/>
    </row>
    <row r="58" spans="2:12" s="1" customFormat="1" ht="10.3" customHeight="1">
      <c r="B58" s="36"/>
      <c r="C58" s="37"/>
      <c r="D58" s="37"/>
      <c r="E58" s="37"/>
      <c r="F58" s="37"/>
      <c r="G58" s="37"/>
      <c r="H58" s="37"/>
      <c r="I58" s="128"/>
      <c r="J58" s="37"/>
      <c r="K58" s="37"/>
      <c r="L58" s="41"/>
    </row>
    <row r="59" spans="2:47" s="1" customFormat="1" ht="22.8" customHeight="1">
      <c r="B59" s="36"/>
      <c r="C59" s="161" t="s">
        <v>73</v>
      </c>
      <c r="D59" s="37"/>
      <c r="E59" s="37"/>
      <c r="F59" s="37"/>
      <c r="G59" s="37"/>
      <c r="H59" s="37"/>
      <c r="I59" s="128"/>
      <c r="J59" s="95">
        <f>J105</f>
        <v>0</v>
      </c>
      <c r="K59" s="37"/>
      <c r="L59" s="41"/>
      <c r="AU59" s="15" t="s">
        <v>98</v>
      </c>
    </row>
    <row r="60" spans="2:12" s="7" customFormat="1" ht="24.95" customHeight="1">
      <c r="B60" s="162"/>
      <c r="C60" s="163"/>
      <c r="D60" s="164" t="s">
        <v>99</v>
      </c>
      <c r="E60" s="165"/>
      <c r="F60" s="165"/>
      <c r="G60" s="165"/>
      <c r="H60" s="165"/>
      <c r="I60" s="166"/>
      <c r="J60" s="167">
        <f>J106</f>
        <v>0</v>
      </c>
      <c r="K60" s="163"/>
      <c r="L60" s="168"/>
    </row>
    <row r="61" spans="2:12" s="8" customFormat="1" ht="19.9" customHeight="1">
      <c r="B61" s="169"/>
      <c r="C61" s="170"/>
      <c r="D61" s="171" t="s">
        <v>100</v>
      </c>
      <c r="E61" s="172"/>
      <c r="F61" s="172"/>
      <c r="G61" s="172"/>
      <c r="H61" s="172"/>
      <c r="I61" s="173"/>
      <c r="J61" s="174">
        <f>J107</f>
        <v>0</v>
      </c>
      <c r="K61" s="170"/>
      <c r="L61" s="175"/>
    </row>
    <row r="62" spans="2:12" s="8" customFormat="1" ht="19.9" customHeight="1">
      <c r="B62" s="169"/>
      <c r="C62" s="170"/>
      <c r="D62" s="171" t="s">
        <v>101</v>
      </c>
      <c r="E62" s="172"/>
      <c r="F62" s="172"/>
      <c r="G62" s="172"/>
      <c r="H62" s="172"/>
      <c r="I62" s="173"/>
      <c r="J62" s="174">
        <f>J242</f>
        <v>0</v>
      </c>
      <c r="K62" s="170"/>
      <c r="L62" s="175"/>
    </row>
    <row r="63" spans="2:12" s="8" customFormat="1" ht="19.9" customHeight="1">
      <c r="B63" s="169"/>
      <c r="C63" s="170"/>
      <c r="D63" s="171" t="s">
        <v>102</v>
      </c>
      <c r="E63" s="172"/>
      <c r="F63" s="172"/>
      <c r="G63" s="172"/>
      <c r="H63" s="172"/>
      <c r="I63" s="173"/>
      <c r="J63" s="174">
        <f>J289</f>
        <v>0</v>
      </c>
      <c r="K63" s="170"/>
      <c r="L63" s="175"/>
    </row>
    <row r="64" spans="2:12" s="8" customFormat="1" ht="19.9" customHeight="1">
      <c r="B64" s="169"/>
      <c r="C64" s="170"/>
      <c r="D64" s="171" t="s">
        <v>103</v>
      </c>
      <c r="E64" s="172"/>
      <c r="F64" s="172"/>
      <c r="G64" s="172"/>
      <c r="H64" s="172"/>
      <c r="I64" s="173"/>
      <c r="J64" s="174">
        <f>J306</f>
        <v>0</v>
      </c>
      <c r="K64" s="170"/>
      <c r="L64" s="175"/>
    </row>
    <row r="65" spans="2:12" s="8" customFormat="1" ht="19.9" customHeight="1">
      <c r="B65" s="169"/>
      <c r="C65" s="170"/>
      <c r="D65" s="171" t="s">
        <v>104</v>
      </c>
      <c r="E65" s="172"/>
      <c r="F65" s="172"/>
      <c r="G65" s="172"/>
      <c r="H65" s="172"/>
      <c r="I65" s="173"/>
      <c r="J65" s="174">
        <f>J355</f>
        <v>0</v>
      </c>
      <c r="K65" s="170"/>
      <c r="L65" s="175"/>
    </row>
    <row r="66" spans="2:12" s="8" customFormat="1" ht="19.9" customHeight="1">
      <c r="B66" s="169"/>
      <c r="C66" s="170"/>
      <c r="D66" s="171" t="s">
        <v>105</v>
      </c>
      <c r="E66" s="172"/>
      <c r="F66" s="172"/>
      <c r="G66" s="172"/>
      <c r="H66" s="172"/>
      <c r="I66" s="173"/>
      <c r="J66" s="174">
        <f>J364</f>
        <v>0</v>
      </c>
      <c r="K66" s="170"/>
      <c r="L66" s="175"/>
    </row>
    <row r="67" spans="2:12" s="8" customFormat="1" ht="19.9" customHeight="1">
      <c r="B67" s="169"/>
      <c r="C67" s="170"/>
      <c r="D67" s="171" t="s">
        <v>106</v>
      </c>
      <c r="E67" s="172"/>
      <c r="F67" s="172"/>
      <c r="G67" s="172"/>
      <c r="H67" s="172"/>
      <c r="I67" s="173"/>
      <c r="J67" s="174">
        <f>J415</f>
        <v>0</v>
      </c>
      <c r="K67" s="170"/>
      <c r="L67" s="175"/>
    </row>
    <row r="68" spans="2:12" s="8" customFormat="1" ht="19.9" customHeight="1">
      <c r="B68" s="169"/>
      <c r="C68" s="170"/>
      <c r="D68" s="171" t="s">
        <v>107</v>
      </c>
      <c r="E68" s="172"/>
      <c r="F68" s="172"/>
      <c r="G68" s="172"/>
      <c r="H68" s="172"/>
      <c r="I68" s="173"/>
      <c r="J68" s="174">
        <f>J436</f>
        <v>0</v>
      </c>
      <c r="K68" s="170"/>
      <c r="L68" s="175"/>
    </row>
    <row r="69" spans="2:12" s="7" customFormat="1" ht="24.95" customHeight="1">
      <c r="B69" s="162"/>
      <c r="C69" s="163"/>
      <c r="D69" s="164" t="s">
        <v>108</v>
      </c>
      <c r="E69" s="165"/>
      <c r="F69" s="165"/>
      <c r="G69" s="165"/>
      <c r="H69" s="165"/>
      <c r="I69" s="166"/>
      <c r="J69" s="167">
        <f>J439</f>
        <v>0</v>
      </c>
      <c r="K69" s="163"/>
      <c r="L69" s="168"/>
    </row>
    <row r="70" spans="2:12" s="8" customFormat="1" ht="19.9" customHeight="1">
      <c r="B70" s="169"/>
      <c r="C70" s="170"/>
      <c r="D70" s="171" t="s">
        <v>109</v>
      </c>
      <c r="E70" s="172"/>
      <c r="F70" s="172"/>
      <c r="G70" s="172"/>
      <c r="H70" s="172"/>
      <c r="I70" s="173"/>
      <c r="J70" s="174">
        <f>J440</f>
        <v>0</v>
      </c>
      <c r="K70" s="170"/>
      <c r="L70" s="175"/>
    </row>
    <row r="71" spans="2:12" s="8" customFormat="1" ht="19.9" customHeight="1">
      <c r="B71" s="169"/>
      <c r="C71" s="170"/>
      <c r="D71" s="171" t="s">
        <v>110</v>
      </c>
      <c r="E71" s="172"/>
      <c r="F71" s="172"/>
      <c r="G71" s="172"/>
      <c r="H71" s="172"/>
      <c r="I71" s="173"/>
      <c r="J71" s="174">
        <f>J470</f>
        <v>0</v>
      </c>
      <c r="K71" s="170"/>
      <c r="L71" s="175"/>
    </row>
    <row r="72" spans="2:12" s="8" customFormat="1" ht="19.9" customHeight="1">
      <c r="B72" s="169"/>
      <c r="C72" s="170"/>
      <c r="D72" s="171" t="s">
        <v>111</v>
      </c>
      <c r="E72" s="172"/>
      <c r="F72" s="172"/>
      <c r="G72" s="172"/>
      <c r="H72" s="172"/>
      <c r="I72" s="173"/>
      <c r="J72" s="174">
        <f>J481</f>
        <v>0</v>
      </c>
      <c r="K72" s="170"/>
      <c r="L72" s="175"/>
    </row>
    <row r="73" spans="2:12" s="8" customFormat="1" ht="19.9" customHeight="1">
      <c r="B73" s="169"/>
      <c r="C73" s="170"/>
      <c r="D73" s="171" t="s">
        <v>112</v>
      </c>
      <c r="E73" s="172"/>
      <c r="F73" s="172"/>
      <c r="G73" s="172"/>
      <c r="H73" s="172"/>
      <c r="I73" s="173"/>
      <c r="J73" s="174">
        <f>J488</f>
        <v>0</v>
      </c>
      <c r="K73" s="170"/>
      <c r="L73" s="175"/>
    </row>
    <row r="74" spans="2:12" s="8" customFormat="1" ht="19.9" customHeight="1">
      <c r="B74" s="169"/>
      <c r="C74" s="170"/>
      <c r="D74" s="171" t="s">
        <v>113</v>
      </c>
      <c r="E74" s="172"/>
      <c r="F74" s="172"/>
      <c r="G74" s="172"/>
      <c r="H74" s="172"/>
      <c r="I74" s="173"/>
      <c r="J74" s="174">
        <f>J494</f>
        <v>0</v>
      </c>
      <c r="K74" s="170"/>
      <c r="L74" s="175"/>
    </row>
    <row r="75" spans="2:12" s="8" customFormat="1" ht="19.9" customHeight="1">
      <c r="B75" s="169"/>
      <c r="C75" s="170"/>
      <c r="D75" s="171" t="s">
        <v>114</v>
      </c>
      <c r="E75" s="172"/>
      <c r="F75" s="172"/>
      <c r="G75" s="172"/>
      <c r="H75" s="172"/>
      <c r="I75" s="173"/>
      <c r="J75" s="174">
        <f>J516</f>
        <v>0</v>
      </c>
      <c r="K75" s="170"/>
      <c r="L75" s="175"/>
    </row>
    <row r="76" spans="2:12" s="8" customFormat="1" ht="19.9" customHeight="1">
      <c r="B76" s="169"/>
      <c r="C76" s="170"/>
      <c r="D76" s="171" t="s">
        <v>115</v>
      </c>
      <c r="E76" s="172"/>
      <c r="F76" s="172"/>
      <c r="G76" s="172"/>
      <c r="H76" s="172"/>
      <c r="I76" s="173"/>
      <c r="J76" s="174">
        <f>J519</f>
        <v>0</v>
      </c>
      <c r="K76" s="170"/>
      <c r="L76" s="175"/>
    </row>
    <row r="77" spans="2:12" s="8" customFormat="1" ht="19.9" customHeight="1">
      <c r="B77" s="169"/>
      <c r="C77" s="170"/>
      <c r="D77" s="171" t="s">
        <v>116</v>
      </c>
      <c r="E77" s="172"/>
      <c r="F77" s="172"/>
      <c r="G77" s="172"/>
      <c r="H77" s="172"/>
      <c r="I77" s="173"/>
      <c r="J77" s="174">
        <f>J527</f>
        <v>0</v>
      </c>
      <c r="K77" s="170"/>
      <c r="L77" s="175"/>
    </row>
    <row r="78" spans="2:12" s="8" customFormat="1" ht="19.9" customHeight="1">
      <c r="B78" s="169"/>
      <c r="C78" s="170"/>
      <c r="D78" s="171" t="s">
        <v>117</v>
      </c>
      <c r="E78" s="172"/>
      <c r="F78" s="172"/>
      <c r="G78" s="172"/>
      <c r="H78" s="172"/>
      <c r="I78" s="173"/>
      <c r="J78" s="174">
        <f>J543</f>
        <v>0</v>
      </c>
      <c r="K78" s="170"/>
      <c r="L78" s="175"/>
    </row>
    <row r="79" spans="2:12" s="8" customFormat="1" ht="19.9" customHeight="1">
      <c r="B79" s="169"/>
      <c r="C79" s="170"/>
      <c r="D79" s="171" t="s">
        <v>118</v>
      </c>
      <c r="E79" s="172"/>
      <c r="F79" s="172"/>
      <c r="G79" s="172"/>
      <c r="H79" s="172"/>
      <c r="I79" s="173"/>
      <c r="J79" s="174">
        <f>J558</f>
        <v>0</v>
      </c>
      <c r="K79" s="170"/>
      <c r="L79" s="175"/>
    </row>
    <row r="80" spans="2:12" s="8" customFormat="1" ht="19.9" customHeight="1">
      <c r="B80" s="169"/>
      <c r="C80" s="170"/>
      <c r="D80" s="171" t="s">
        <v>119</v>
      </c>
      <c r="E80" s="172"/>
      <c r="F80" s="172"/>
      <c r="G80" s="172"/>
      <c r="H80" s="172"/>
      <c r="I80" s="173"/>
      <c r="J80" s="174">
        <f>J564</f>
        <v>0</v>
      </c>
      <c r="K80" s="170"/>
      <c r="L80" s="175"/>
    </row>
    <row r="81" spans="2:12" s="8" customFormat="1" ht="19.9" customHeight="1">
      <c r="B81" s="169"/>
      <c r="C81" s="170"/>
      <c r="D81" s="171" t="s">
        <v>120</v>
      </c>
      <c r="E81" s="172"/>
      <c r="F81" s="172"/>
      <c r="G81" s="172"/>
      <c r="H81" s="172"/>
      <c r="I81" s="173"/>
      <c r="J81" s="174">
        <f>J573</f>
        <v>0</v>
      </c>
      <c r="K81" s="170"/>
      <c r="L81" s="175"/>
    </row>
    <row r="82" spans="2:12" s="8" customFormat="1" ht="19.9" customHeight="1">
      <c r="B82" s="169"/>
      <c r="C82" s="170"/>
      <c r="D82" s="171" t="s">
        <v>121</v>
      </c>
      <c r="E82" s="172"/>
      <c r="F82" s="172"/>
      <c r="G82" s="172"/>
      <c r="H82" s="172"/>
      <c r="I82" s="173"/>
      <c r="J82" s="174">
        <f>J589</f>
        <v>0</v>
      </c>
      <c r="K82" s="170"/>
      <c r="L82" s="175"/>
    </row>
    <row r="83" spans="2:12" s="7" customFormat="1" ht="24.95" customHeight="1">
      <c r="B83" s="162"/>
      <c r="C83" s="163"/>
      <c r="D83" s="164" t="s">
        <v>122</v>
      </c>
      <c r="E83" s="165"/>
      <c r="F83" s="165"/>
      <c r="G83" s="165"/>
      <c r="H83" s="165"/>
      <c r="I83" s="166"/>
      <c r="J83" s="167">
        <f>J592</f>
        <v>0</v>
      </c>
      <c r="K83" s="163"/>
      <c r="L83" s="168"/>
    </row>
    <row r="84" spans="2:12" s="8" customFormat="1" ht="19.9" customHeight="1">
      <c r="B84" s="169"/>
      <c r="C84" s="170"/>
      <c r="D84" s="171" t="s">
        <v>123</v>
      </c>
      <c r="E84" s="172"/>
      <c r="F84" s="172"/>
      <c r="G84" s="172"/>
      <c r="H84" s="172"/>
      <c r="I84" s="173"/>
      <c r="J84" s="174">
        <f>J593</f>
        <v>0</v>
      </c>
      <c r="K84" s="170"/>
      <c r="L84" s="175"/>
    </row>
    <row r="85" spans="2:12" s="7" customFormat="1" ht="24.95" customHeight="1">
      <c r="B85" s="162"/>
      <c r="C85" s="163"/>
      <c r="D85" s="164" t="s">
        <v>124</v>
      </c>
      <c r="E85" s="165"/>
      <c r="F85" s="165"/>
      <c r="G85" s="165"/>
      <c r="H85" s="165"/>
      <c r="I85" s="166"/>
      <c r="J85" s="167">
        <f>J597</f>
        <v>0</v>
      </c>
      <c r="K85" s="163"/>
      <c r="L85" s="168"/>
    </row>
    <row r="86" spans="2:12" s="1" customFormat="1" ht="21.8" customHeight="1">
      <c r="B86" s="36"/>
      <c r="C86" s="37"/>
      <c r="D86" s="37"/>
      <c r="E86" s="37"/>
      <c r="F86" s="37"/>
      <c r="G86" s="37"/>
      <c r="H86" s="37"/>
      <c r="I86" s="128"/>
      <c r="J86" s="37"/>
      <c r="K86" s="37"/>
      <c r="L86" s="41"/>
    </row>
    <row r="87" spans="2:12" s="1" customFormat="1" ht="6.95" customHeight="1">
      <c r="B87" s="55"/>
      <c r="C87" s="56"/>
      <c r="D87" s="56"/>
      <c r="E87" s="56"/>
      <c r="F87" s="56"/>
      <c r="G87" s="56"/>
      <c r="H87" s="56"/>
      <c r="I87" s="152"/>
      <c r="J87" s="56"/>
      <c r="K87" s="56"/>
      <c r="L87" s="41"/>
    </row>
    <row r="91" spans="2:12" s="1" customFormat="1" ht="6.95" customHeight="1">
      <c r="B91" s="57"/>
      <c r="C91" s="58"/>
      <c r="D91" s="58"/>
      <c r="E91" s="58"/>
      <c r="F91" s="58"/>
      <c r="G91" s="58"/>
      <c r="H91" s="58"/>
      <c r="I91" s="155"/>
      <c r="J91" s="58"/>
      <c r="K91" s="58"/>
      <c r="L91" s="41"/>
    </row>
    <row r="92" spans="2:12" s="1" customFormat="1" ht="24.95" customHeight="1">
      <c r="B92" s="36"/>
      <c r="C92" s="21" t="s">
        <v>125</v>
      </c>
      <c r="D92" s="37"/>
      <c r="E92" s="37"/>
      <c r="F92" s="37"/>
      <c r="G92" s="37"/>
      <c r="H92" s="37"/>
      <c r="I92" s="128"/>
      <c r="J92" s="37"/>
      <c r="K92" s="37"/>
      <c r="L92" s="41"/>
    </row>
    <row r="93" spans="2:12" s="1" customFormat="1" ht="6.95" customHeight="1">
      <c r="B93" s="36"/>
      <c r="C93" s="37"/>
      <c r="D93" s="37"/>
      <c r="E93" s="37"/>
      <c r="F93" s="37"/>
      <c r="G93" s="37"/>
      <c r="H93" s="37"/>
      <c r="I93" s="128"/>
      <c r="J93" s="37"/>
      <c r="K93" s="37"/>
      <c r="L93" s="41"/>
    </row>
    <row r="94" spans="2:12" s="1" customFormat="1" ht="12" customHeight="1">
      <c r="B94" s="36"/>
      <c r="C94" s="30" t="s">
        <v>16</v>
      </c>
      <c r="D94" s="37"/>
      <c r="E94" s="37"/>
      <c r="F94" s="37"/>
      <c r="G94" s="37"/>
      <c r="H94" s="37"/>
      <c r="I94" s="128"/>
      <c r="J94" s="37"/>
      <c r="K94" s="37"/>
      <c r="L94" s="41"/>
    </row>
    <row r="95" spans="2:12" s="1" customFormat="1" ht="16.5" customHeight="1">
      <c r="B95" s="36"/>
      <c r="C95" s="37"/>
      <c r="D95" s="37"/>
      <c r="E95" s="156" t="str">
        <f>E7</f>
        <v>Bytový dům, Komenského 682 - sanace suterénního zdiva, vč. komplexního odvodnění objektu</v>
      </c>
      <c r="F95" s="30"/>
      <c r="G95" s="30"/>
      <c r="H95" s="30"/>
      <c r="I95" s="128"/>
      <c r="J95" s="37"/>
      <c r="K95" s="37"/>
      <c r="L95" s="41"/>
    </row>
    <row r="96" spans="2:12" s="1" customFormat="1" ht="12" customHeight="1">
      <c r="B96" s="36"/>
      <c r="C96" s="30" t="s">
        <v>93</v>
      </c>
      <c r="D96" s="37"/>
      <c r="E96" s="37"/>
      <c r="F96" s="37"/>
      <c r="G96" s="37"/>
      <c r="H96" s="37"/>
      <c r="I96" s="128"/>
      <c r="J96" s="37"/>
      <c r="K96" s="37"/>
      <c r="L96" s="41"/>
    </row>
    <row r="97" spans="2:12" s="1" customFormat="1" ht="16.5" customHeight="1">
      <c r="B97" s="36"/>
      <c r="C97" s="37"/>
      <c r="D97" s="37"/>
      <c r="E97" s="62" t="str">
        <f>E9</f>
        <v>01 - Stavební úpravy</v>
      </c>
      <c r="F97" s="37"/>
      <c r="G97" s="37"/>
      <c r="H97" s="37"/>
      <c r="I97" s="128"/>
      <c r="J97" s="37"/>
      <c r="K97" s="37"/>
      <c r="L97" s="41"/>
    </row>
    <row r="98" spans="2:12" s="1" customFormat="1" ht="6.95" customHeight="1">
      <c r="B98" s="36"/>
      <c r="C98" s="37"/>
      <c r="D98" s="37"/>
      <c r="E98" s="37"/>
      <c r="F98" s="37"/>
      <c r="G98" s="37"/>
      <c r="H98" s="37"/>
      <c r="I98" s="128"/>
      <c r="J98" s="37"/>
      <c r="K98" s="37"/>
      <c r="L98" s="41"/>
    </row>
    <row r="99" spans="2:12" s="1" customFormat="1" ht="12" customHeight="1">
      <c r="B99" s="36"/>
      <c r="C99" s="30" t="s">
        <v>22</v>
      </c>
      <c r="D99" s="37"/>
      <c r="E99" s="37"/>
      <c r="F99" s="25" t="str">
        <f>F12</f>
        <v>Obec Třinec</v>
      </c>
      <c r="G99" s="37"/>
      <c r="H99" s="37"/>
      <c r="I99" s="130" t="s">
        <v>24</v>
      </c>
      <c r="J99" s="65" t="str">
        <f>IF(J12="","",J12)</f>
        <v>30. 4. 2018</v>
      </c>
      <c r="K99" s="37"/>
      <c r="L99" s="41"/>
    </row>
    <row r="100" spans="2:12" s="1" customFormat="1" ht="6.95" customHeight="1">
      <c r="B100" s="36"/>
      <c r="C100" s="37"/>
      <c r="D100" s="37"/>
      <c r="E100" s="37"/>
      <c r="F100" s="37"/>
      <c r="G100" s="37"/>
      <c r="H100" s="37"/>
      <c r="I100" s="128"/>
      <c r="J100" s="37"/>
      <c r="K100" s="37"/>
      <c r="L100" s="41"/>
    </row>
    <row r="101" spans="2:12" s="1" customFormat="1" ht="24.9" customHeight="1">
      <c r="B101" s="36"/>
      <c r="C101" s="30" t="s">
        <v>26</v>
      </c>
      <c r="D101" s="37"/>
      <c r="E101" s="37"/>
      <c r="F101" s="25" t="str">
        <f>E15</f>
        <v>Město Třinec</v>
      </c>
      <c r="G101" s="37"/>
      <c r="H101" s="37"/>
      <c r="I101" s="130" t="s">
        <v>33</v>
      </c>
      <c r="J101" s="34" t="str">
        <f>E21</f>
        <v>Projekční kancelář lay-out s.r.o.</v>
      </c>
      <c r="K101" s="37"/>
      <c r="L101" s="41"/>
    </row>
    <row r="102" spans="2:12" s="1" customFormat="1" ht="13.65" customHeight="1">
      <c r="B102" s="36"/>
      <c r="C102" s="30" t="s">
        <v>31</v>
      </c>
      <c r="D102" s="37"/>
      <c r="E102" s="37"/>
      <c r="F102" s="25" t="str">
        <f>IF(E18="","",E18)</f>
        <v>Vyplň údaj</v>
      </c>
      <c r="G102" s="37"/>
      <c r="H102" s="37"/>
      <c r="I102" s="130" t="s">
        <v>37</v>
      </c>
      <c r="J102" s="34" t="str">
        <f>E24</f>
        <v>Přemysl Cieslar</v>
      </c>
      <c r="K102" s="37"/>
      <c r="L102" s="41"/>
    </row>
    <row r="103" spans="2:12" s="1" customFormat="1" ht="10.3" customHeight="1">
      <c r="B103" s="36"/>
      <c r="C103" s="37"/>
      <c r="D103" s="37"/>
      <c r="E103" s="37"/>
      <c r="F103" s="37"/>
      <c r="G103" s="37"/>
      <c r="H103" s="37"/>
      <c r="I103" s="128"/>
      <c r="J103" s="37"/>
      <c r="K103" s="37"/>
      <c r="L103" s="41"/>
    </row>
    <row r="104" spans="2:20" s="9" customFormat="1" ht="29.25" customHeight="1">
      <c r="B104" s="176"/>
      <c r="C104" s="177" t="s">
        <v>126</v>
      </c>
      <c r="D104" s="178" t="s">
        <v>60</v>
      </c>
      <c r="E104" s="178" t="s">
        <v>56</v>
      </c>
      <c r="F104" s="178" t="s">
        <v>57</v>
      </c>
      <c r="G104" s="178" t="s">
        <v>127</v>
      </c>
      <c r="H104" s="178" t="s">
        <v>128</v>
      </c>
      <c r="I104" s="179" t="s">
        <v>129</v>
      </c>
      <c r="J104" s="178" t="s">
        <v>97</v>
      </c>
      <c r="K104" s="180" t="s">
        <v>130</v>
      </c>
      <c r="L104" s="181"/>
      <c r="M104" s="85" t="s">
        <v>21</v>
      </c>
      <c r="N104" s="86" t="s">
        <v>45</v>
      </c>
      <c r="O104" s="86" t="s">
        <v>131</v>
      </c>
      <c r="P104" s="86" t="s">
        <v>132</v>
      </c>
      <c r="Q104" s="86" t="s">
        <v>133</v>
      </c>
      <c r="R104" s="86" t="s">
        <v>134</v>
      </c>
      <c r="S104" s="86" t="s">
        <v>135</v>
      </c>
      <c r="T104" s="87" t="s">
        <v>136</v>
      </c>
    </row>
    <row r="105" spans="2:63" s="1" customFormat="1" ht="22.8" customHeight="1">
      <c r="B105" s="36"/>
      <c r="C105" s="92" t="s">
        <v>137</v>
      </c>
      <c r="D105" s="37"/>
      <c r="E105" s="37"/>
      <c r="F105" s="37"/>
      <c r="G105" s="37"/>
      <c r="H105" s="37"/>
      <c r="I105" s="128"/>
      <c r="J105" s="182">
        <f>BK105</f>
        <v>0</v>
      </c>
      <c r="K105" s="37"/>
      <c r="L105" s="41"/>
      <c r="M105" s="88"/>
      <c r="N105" s="89"/>
      <c r="O105" s="89"/>
      <c r="P105" s="183">
        <f>P106+P439+P592+P597</f>
        <v>0</v>
      </c>
      <c r="Q105" s="89"/>
      <c r="R105" s="183">
        <f>R106+R439+R592+R597</f>
        <v>1302.99767922</v>
      </c>
      <c r="S105" s="89"/>
      <c r="T105" s="184">
        <f>T106+T439+T592+T597</f>
        <v>411.876212</v>
      </c>
      <c r="AT105" s="15" t="s">
        <v>74</v>
      </c>
      <c r="AU105" s="15" t="s">
        <v>98</v>
      </c>
      <c r="BK105" s="185">
        <f>BK106+BK439+BK592+BK597</f>
        <v>0</v>
      </c>
    </row>
    <row r="106" spans="2:63" s="10" customFormat="1" ht="25.9" customHeight="1">
      <c r="B106" s="186"/>
      <c r="C106" s="187"/>
      <c r="D106" s="188" t="s">
        <v>74</v>
      </c>
      <c r="E106" s="189" t="s">
        <v>138</v>
      </c>
      <c r="F106" s="189" t="s">
        <v>139</v>
      </c>
      <c r="G106" s="187"/>
      <c r="H106" s="187"/>
      <c r="I106" s="190"/>
      <c r="J106" s="191">
        <f>BK106</f>
        <v>0</v>
      </c>
      <c r="K106" s="187"/>
      <c r="L106" s="192"/>
      <c r="M106" s="193"/>
      <c r="N106" s="194"/>
      <c r="O106" s="194"/>
      <c r="P106" s="195">
        <f>P107+P242+P289+P306+P355+P364+P415+P436</f>
        <v>0</v>
      </c>
      <c r="Q106" s="194"/>
      <c r="R106" s="195">
        <f>R107+R242+R289+R306+R355+R364+R415+R436</f>
        <v>1295.56239962</v>
      </c>
      <c r="S106" s="194"/>
      <c r="T106" s="196">
        <f>T107+T242+T289+T306+T355+T364+T415+T436</f>
        <v>409.871614</v>
      </c>
      <c r="AR106" s="197" t="s">
        <v>83</v>
      </c>
      <c r="AT106" s="198" t="s">
        <v>74</v>
      </c>
      <c r="AU106" s="198" t="s">
        <v>75</v>
      </c>
      <c r="AY106" s="197" t="s">
        <v>140</v>
      </c>
      <c r="BK106" s="199">
        <f>BK107+BK242+BK289+BK306+BK355+BK364+BK415+BK436</f>
        <v>0</v>
      </c>
    </row>
    <row r="107" spans="2:63" s="10" customFormat="1" ht="22.8" customHeight="1">
      <c r="B107" s="186"/>
      <c r="C107" s="187"/>
      <c r="D107" s="188" t="s">
        <v>74</v>
      </c>
      <c r="E107" s="200" t="s">
        <v>83</v>
      </c>
      <c r="F107" s="200" t="s">
        <v>141</v>
      </c>
      <c r="G107" s="187"/>
      <c r="H107" s="187"/>
      <c r="I107" s="190"/>
      <c r="J107" s="201">
        <f>BK107</f>
        <v>0</v>
      </c>
      <c r="K107" s="187"/>
      <c r="L107" s="192"/>
      <c r="M107" s="193"/>
      <c r="N107" s="194"/>
      <c r="O107" s="194"/>
      <c r="P107" s="195">
        <f>SUM(P108:P241)</f>
        <v>0</v>
      </c>
      <c r="Q107" s="194"/>
      <c r="R107" s="195">
        <f>SUM(R108:R241)</f>
        <v>942.351223</v>
      </c>
      <c r="S107" s="194"/>
      <c r="T107" s="196">
        <f>SUM(T108:T241)</f>
        <v>234.81</v>
      </c>
      <c r="AR107" s="197" t="s">
        <v>83</v>
      </c>
      <c r="AT107" s="198" t="s">
        <v>74</v>
      </c>
      <c r="AU107" s="198" t="s">
        <v>83</v>
      </c>
      <c r="AY107" s="197" t="s">
        <v>140</v>
      </c>
      <c r="BK107" s="199">
        <f>SUM(BK108:BK241)</f>
        <v>0</v>
      </c>
    </row>
    <row r="108" spans="2:65" s="1" customFormat="1" ht="16.5" customHeight="1">
      <c r="B108" s="36"/>
      <c r="C108" s="202" t="s">
        <v>83</v>
      </c>
      <c r="D108" s="202" t="s">
        <v>142</v>
      </c>
      <c r="E108" s="203" t="s">
        <v>143</v>
      </c>
      <c r="F108" s="204" t="s">
        <v>144</v>
      </c>
      <c r="G108" s="205" t="s">
        <v>145</v>
      </c>
      <c r="H108" s="206">
        <v>0.1</v>
      </c>
      <c r="I108" s="207"/>
      <c r="J108" s="208">
        <f>ROUND(I108*H108,2)</f>
        <v>0</v>
      </c>
      <c r="K108" s="204" t="s">
        <v>146</v>
      </c>
      <c r="L108" s="41"/>
      <c r="M108" s="209" t="s">
        <v>21</v>
      </c>
      <c r="N108" s="210" t="s">
        <v>46</v>
      </c>
      <c r="O108" s="77"/>
      <c r="P108" s="211">
        <f>O108*H108</f>
        <v>0</v>
      </c>
      <c r="Q108" s="211">
        <v>0</v>
      </c>
      <c r="R108" s="211">
        <f>Q108*H108</f>
        <v>0</v>
      </c>
      <c r="S108" s="211">
        <v>0</v>
      </c>
      <c r="T108" s="212">
        <f>S108*H108</f>
        <v>0</v>
      </c>
      <c r="AR108" s="15" t="s">
        <v>147</v>
      </c>
      <c r="AT108" s="15" t="s">
        <v>142</v>
      </c>
      <c r="AU108" s="15" t="s">
        <v>85</v>
      </c>
      <c r="AY108" s="15" t="s">
        <v>140</v>
      </c>
      <c r="BE108" s="213">
        <f>IF(N108="základní",J108,0)</f>
        <v>0</v>
      </c>
      <c r="BF108" s="213">
        <f>IF(N108="snížená",J108,0)</f>
        <v>0</v>
      </c>
      <c r="BG108" s="213">
        <f>IF(N108="zákl. přenesená",J108,0)</f>
        <v>0</v>
      </c>
      <c r="BH108" s="213">
        <f>IF(N108="sníž. přenesená",J108,0)</f>
        <v>0</v>
      </c>
      <c r="BI108" s="213">
        <f>IF(N108="nulová",J108,0)</f>
        <v>0</v>
      </c>
      <c r="BJ108" s="15" t="s">
        <v>83</v>
      </c>
      <c r="BK108" s="213">
        <f>ROUND(I108*H108,2)</f>
        <v>0</v>
      </c>
      <c r="BL108" s="15" t="s">
        <v>147</v>
      </c>
      <c r="BM108" s="15" t="s">
        <v>148</v>
      </c>
    </row>
    <row r="109" spans="2:47" s="1" customFormat="1" ht="12">
      <c r="B109" s="36"/>
      <c r="C109" s="37"/>
      <c r="D109" s="214" t="s">
        <v>149</v>
      </c>
      <c r="E109" s="37"/>
      <c r="F109" s="215" t="s">
        <v>150</v>
      </c>
      <c r="G109" s="37"/>
      <c r="H109" s="37"/>
      <c r="I109" s="128"/>
      <c r="J109" s="37"/>
      <c r="K109" s="37"/>
      <c r="L109" s="41"/>
      <c r="M109" s="216"/>
      <c r="N109" s="77"/>
      <c r="O109" s="77"/>
      <c r="P109" s="77"/>
      <c r="Q109" s="77"/>
      <c r="R109" s="77"/>
      <c r="S109" s="77"/>
      <c r="T109" s="78"/>
      <c r="AT109" s="15" t="s">
        <v>149</v>
      </c>
      <c r="AU109" s="15" t="s">
        <v>85</v>
      </c>
    </row>
    <row r="110" spans="2:51" s="11" customFormat="1" ht="12">
      <c r="B110" s="217"/>
      <c r="C110" s="218"/>
      <c r="D110" s="214" t="s">
        <v>151</v>
      </c>
      <c r="E110" s="219" t="s">
        <v>21</v>
      </c>
      <c r="F110" s="220" t="s">
        <v>152</v>
      </c>
      <c r="G110" s="218"/>
      <c r="H110" s="221">
        <v>0.1</v>
      </c>
      <c r="I110" s="222"/>
      <c r="J110" s="218"/>
      <c r="K110" s="218"/>
      <c r="L110" s="223"/>
      <c r="M110" s="224"/>
      <c r="N110" s="225"/>
      <c r="O110" s="225"/>
      <c r="P110" s="225"/>
      <c r="Q110" s="225"/>
      <c r="R110" s="225"/>
      <c r="S110" s="225"/>
      <c r="T110" s="226"/>
      <c r="AT110" s="227" t="s">
        <v>151</v>
      </c>
      <c r="AU110" s="227" t="s">
        <v>85</v>
      </c>
      <c r="AV110" s="11" t="s">
        <v>85</v>
      </c>
      <c r="AW110" s="11" t="s">
        <v>36</v>
      </c>
      <c r="AX110" s="11" t="s">
        <v>83</v>
      </c>
      <c r="AY110" s="227" t="s">
        <v>140</v>
      </c>
    </row>
    <row r="111" spans="2:65" s="1" customFormat="1" ht="22.5" customHeight="1">
      <c r="B111" s="36"/>
      <c r="C111" s="202" t="s">
        <v>85</v>
      </c>
      <c r="D111" s="202" t="s">
        <v>142</v>
      </c>
      <c r="E111" s="203" t="s">
        <v>153</v>
      </c>
      <c r="F111" s="204" t="s">
        <v>154</v>
      </c>
      <c r="G111" s="205" t="s">
        <v>155</v>
      </c>
      <c r="H111" s="206">
        <v>55</v>
      </c>
      <c r="I111" s="207"/>
      <c r="J111" s="208">
        <f>ROUND(I111*H111,2)</f>
        <v>0</v>
      </c>
      <c r="K111" s="204" t="s">
        <v>146</v>
      </c>
      <c r="L111" s="41"/>
      <c r="M111" s="209" t="s">
        <v>21</v>
      </c>
      <c r="N111" s="210" t="s">
        <v>46</v>
      </c>
      <c r="O111" s="77"/>
      <c r="P111" s="211">
        <f>O111*H111</f>
        <v>0</v>
      </c>
      <c r="Q111" s="211">
        <v>0</v>
      </c>
      <c r="R111" s="211">
        <f>Q111*H111</f>
        <v>0</v>
      </c>
      <c r="S111" s="211">
        <v>0</v>
      </c>
      <c r="T111" s="212">
        <f>S111*H111</f>
        <v>0</v>
      </c>
      <c r="AR111" s="15" t="s">
        <v>147</v>
      </c>
      <c r="AT111" s="15" t="s">
        <v>142</v>
      </c>
      <c r="AU111" s="15" t="s">
        <v>85</v>
      </c>
      <c r="AY111" s="15" t="s">
        <v>140</v>
      </c>
      <c r="BE111" s="213">
        <f>IF(N111="základní",J111,0)</f>
        <v>0</v>
      </c>
      <c r="BF111" s="213">
        <f>IF(N111="snížená",J111,0)</f>
        <v>0</v>
      </c>
      <c r="BG111" s="213">
        <f>IF(N111="zákl. přenesená",J111,0)</f>
        <v>0</v>
      </c>
      <c r="BH111" s="213">
        <f>IF(N111="sníž. přenesená",J111,0)</f>
        <v>0</v>
      </c>
      <c r="BI111" s="213">
        <f>IF(N111="nulová",J111,0)</f>
        <v>0</v>
      </c>
      <c r="BJ111" s="15" t="s">
        <v>83</v>
      </c>
      <c r="BK111" s="213">
        <f>ROUND(I111*H111,2)</f>
        <v>0</v>
      </c>
      <c r="BL111" s="15" t="s">
        <v>147</v>
      </c>
      <c r="BM111" s="15" t="s">
        <v>156</v>
      </c>
    </row>
    <row r="112" spans="2:47" s="1" customFormat="1" ht="12">
      <c r="B112" s="36"/>
      <c r="C112" s="37"/>
      <c r="D112" s="214" t="s">
        <v>149</v>
      </c>
      <c r="E112" s="37"/>
      <c r="F112" s="215" t="s">
        <v>157</v>
      </c>
      <c r="G112" s="37"/>
      <c r="H112" s="37"/>
      <c r="I112" s="128"/>
      <c r="J112" s="37"/>
      <c r="K112" s="37"/>
      <c r="L112" s="41"/>
      <c r="M112" s="216"/>
      <c r="N112" s="77"/>
      <c r="O112" s="77"/>
      <c r="P112" s="77"/>
      <c r="Q112" s="77"/>
      <c r="R112" s="77"/>
      <c r="S112" s="77"/>
      <c r="T112" s="78"/>
      <c r="AT112" s="15" t="s">
        <v>149</v>
      </c>
      <c r="AU112" s="15" t="s">
        <v>85</v>
      </c>
    </row>
    <row r="113" spans="2:51" s="11" customFormat="1" ht="12">
      <c r="B113" s="217"/>
      <c r="C113" s="218"/>
      <c r="D113" s="214" t="s">
        <v>151</v>
      </c>
      <c r="E113" s="219" t="s">
        <v>21</v>
      </c>
      <c r="F113" s="220" t="s">
        <v>158</v>
      </c>
      <c r="G113" s="218"/>
      <c r="H113" s="221">
        <v>55</v>
      </c>
      <c r="I113" s="222"/>
      <c r="J113" s="218"/>
      <c r="K113" s="218"/>
      <c r="L113" s="223"/>
      <c r="M113" s="224"/>
      <c r="N113" s="225"/>
      <c r="O113" s="225"/>
      <c r="P113" s="225"/>
      <c r="Q113" s="225"/>
      <c r="R113" s="225"/>
      <c r="S113" s="225"/>
      <c r="T113" s="226"/>
      <c r="AT113" s="227" t="s">
        <v>151</v>
      </c>
      <c r="AU113" s="227" t="s">
        <v>85</v>
      </c>
      <c r="AV113" s="11" t="s">
        <v>85</v>
      </c>
      <c r="AW113" s="11" t="s">
        <v>36</v>
      </c>
      <c r="AX113" s="11" t="s">
        <v>83</v>
      </c>
      <c r="AY113" s="227" t="s">
        <v>140</v>
      </c>
    </row>
    <row r="114" spans="2:65" s="1" customFormat="1" ht="16.5" customHeight="1">
      <c r="B114" s="36"/>
      <c r="C114" s="202" t="s">
        <v>159</v>
      </c>
      <c r="D114" s="202" t="s">
        <v>142</v>
      </c>
      <c r="E114" s="203" t="s">
        <v>160</v>
      </c>
      <c r="F114" s="204" t="s">
        <v>161</v>
      </c>
      <c r="G114" s="205" t="s">
        <v>162</v>
      </c>
      <c r="H114" s="206">
        <v>1</v>
      </c>
      <c r="I114" s="207"/>
      <c r="J114" s="208">
        <f>ROUND(I114*H114,2)</f>
        <v>0</v>
      </c>
      <c r="K114" s="204" t="s">
        <v>146</v>
      </c>
      <c r="L114" s="41"/>
      <c r="M114" s="209" t="s">
        <v>21</v>
      </c>
      <c r="N114" s="210" t="s">
        <v>46</v>
      </c>
      <c r="O114" s="77"/>
      <c r="P114" s="211">
        <f>O114*H114</f>
        <v>0</v>
      </c>
      <c r="Q114" s="211">
        <v>0</v>
      </c>
      <c r="R114" s="211">
        <f>Q114*H114</f>
        <v>0</v>
      </c>
      <c r="S114" s="211">
        <v>0</v>
      </c>
      <c r="T114" s="212">
        <f>S114*H114</f>
        <v>0</v>
      </c>
      <c r="AR114" s="15" t="s">
        <v>147</v>
      </c>
      <c r="AT114" s="15" t="s">
        <v>142</v>
      </c>
      <c r="AU114" s="15" t="s">
        <v>85</v>
      </c>
      <c r="AY114" s="15" t="s">
        <v>140</v>
      </c>
      <c r="BE114" s="213">
        <f>IF(N114="základní",J114,0)</f>
        <v>0</v>
      </c>
      <c r="BF114" s="213">
        <f>IF(N114="snížená",J114,0)</f>
        <v>0</v>
      </c>
      <c r="BG114" s="213">
        <f>IF(N114="zákl. přenesená",J114,0)</f>
        <v>0</v>
      </c>
      <c r="BH114" s="213">
        <f>IF(N114="sníž. přenesená",J114,0)</f>
        <v>0</v>
      </c>
      <c r="BI114" s="213">
        <f>IF(N114="nulová",J114,0)</f>
        <v>0</v>
      </c>
      <c r="BJ114" s="15" t="s">
        <v>83</v>
      </c>
      <c r="BK114" s="213">
        <f>ROUND(I114*H114,2)</f>
        <v>0</v>
      </c>
      <c r="BL114" s="15" t="s">
        <v>147</v>
      </c>
      <c r="BM114" s="15" t="s">
        <v>163</v>
      </c>
    </row>
    <row r="115" spans="2:47" s="1" customFormat="1" ht="12">
      <c r="B115" s="36"/>
      <c r="C115" s="37"/>
      <c r="D115" s="214" t="s">
        <v>149</v>
      </c>
      <c r="E115" s="37"/>
      <c r="F115" s="215" t="s">
        <v>164</v>
      </c>
      <c r="G115" s="37"/>
      <c r="H115" s="37"/>
      <c r="I115" s="128"/>
      <c r="J115" s="37"/>
      <c r="K115" s="37"/>
      <c r="L115" s="41"/>
      <c r="M115" s="216"/>
      <c r="N115" s="77"/>
      <c r="O115" s="77"/>
      <c r="P115" s="77"/>
      <c r="Q115" s="77"/>
      <c r="R115" s="77"/>
      <c r="S115" s="77"/>
      <c r="T115" s="78"/>
      <c r="AT115" s="15" t="s">
        <v>149</v>
      </c>
      <c r="AU115" s="15" t="s">
        <v>85</v>
      </c>
    </row>
    <row r="116" spans="2:51" s="11" customFormat="1" ht="12">
      <c r="B116" s="217"/>
      <c r="C116" s="218"/>
      <c r="D116" s="214" t="s">
        <v>151</v>
      </c>
      <c r="E116" s="219" t="s">
        <v>21</v>
      </c>
      <c r="F116" s="220" t="s">
        <v>165</v>
      </c>
      <c r="G116" s="218"/>
      <c r="H116" s="221">
        <v>1</v>
      </c>
      <c r="I116" s="222"/>
      <c r="J116" s="218"/>
      <c r="K116" s="218"/>
      <c r="L116" s="223"/>
      <c r="M116" s="224"/>
      <c r="N116" s="225"/>
      <c r="O116" s="225"/>
      <c r="P116" s="225"/>
      <c r="Q116" s="225"/>
      <c r="R116" s="225"/>
      <c r="S116" s="225"/>
      <c r="T116" s="226"/>
      <c r="AT116" s="227" t="s">
        <v>151</v>
      </c>
      <c r="AU116" s="227" t="s">
        <v>85</v>
      </c>
      <c r="AV116" s="11" t="s">
        <v>85</v>
      </c>
      <c r="AW116" s="11" t="s">
        <v>36</v>
      </c>
      <c r="AX116" s="11" t="s">
        <v>83</v>
      </c>
      <c r="AY116" s="227" t="s">
        <v>140</v>
      </c>
    </row>
    <row r="117" spans="2:65" s="1" customFormat="1" ht="16.5" customHeight="1">
      <c r="B117" s="36"/>
      <c r="C117" s="202" t="s">
        <v>147</v>
      </c>
      <c r="D117" s="202" t="s">
        <v>142</v>
      </c>
      <c r="E117" s="203" t="s">
        <v>166</v>
      </c>
      <c r="F117" s="204" t="s">
        <v>167</v>
      </c>
      <c r="G117" s="205" t="s">
        <v>162</v>
      </c>
      <c r="H117" s="206">
        <v>1</v>
      </c>
      <c r="I117" s="207"/>
      <c r="J117" s="208">
        <f>ROUND(I117*H117,2)</f>
        <v>0</v>
      </c>
      <c r="K117" s="204" t="s">
        <v>146</v>
      </c>
      <c r="L117" s="41"/>
      <c r="M117" s="209" t="s">
        <v>21</v>
      </c>
      <c r="N117" s="210" t="s">
        <v>46</v>
      </c>
      <c r="O117" s="77"/>
      <c r="P117" s="211">
        <f>O117*H117</f>
        <v>0</v>
      </c>
      <c r="Q117" s="211">
        <v>5E-05</v>
      </c>
      <c r="R117" s="211">
        <f>Q117*H117</f>
        <v>5E-05</v>
      </c>
      <c r="S117" s="211">
        <v>0</v>
      </c>
      <c r="T117" s="212">
        <f>S117*H117</f>
        <v>0</v>
      </c>
      <c r="AR117" s="15" t="s">
        <v>147</v>
      </c>
      <c r="AT117" s="15" t="s">
        <v>142</v>
      </c>
      <c r="AU117" s="15" t="s">
        <v>85</v>
      </c>
      <c r="AY117" s="15" t="s">
        <v>140</v>
      </c>
      <c r="BE117" s="213">
        <f>IF(N117="základní",J117,0)</f>
        <v>0</v>
      </c>
      <c r="BF117" s="213">
        <f>IF(N117="snížená",J117,0)</f>
        <v>0</v>
      </c>
      <c r="BG117" s="213">
        <f>IF(N117="zákl. přenesená",J117,0)</f>
        <v>0</v>
      </c>
      <c r="BH117" s="213">
        <f>IF(N117="sníž. přenesená",J117,0)</f>
        <v>0</v>
      </c>
      <c r="BI117" s="213">
        <f>IF(N117="nulová",J117,0)</f>
        <v>0</v>
      </c>
      <c r="BJ117" s="15" t="s">
        <v>83</v>
      </c>
      <c r="BK117" s="213">
        <f>ROUND(I117*H117,2)</f>
        <v>0</v>
      </c>
      <c r="BL117" s="15" t="s">
        <v>147</v>
      </c>
      <c r="BM117" s="15" t="s">
        <v>168</v>
      </c>
    </row>
    <row r="118" spans="2:47" s="1" customFormat="1" ht="12">
      <c r="B118" s="36"/>
      <c r="C118" s="37"/>
      <c r="D118" s="214" t="s">
        <v>149</v>
      </c>
      <c r="E118" s="37"/>
      <c r="F118" s="215" t="s">
        <v>169</v>
      </c>
      <c r="G118" s="37"/>
      <c r="H118" s="37"/>
      <c r="I118" s="128"/>
      <c r="J118" s="37"/>
      <c r="K118" s="37"/>
      <c r="L118" s="41"/>
      <c r="M118" s="216"/>
      <c r="N118" s="77"/>
      <c r="O118" s="77"/>
      <c r="P118" s="77"/>
      <c r="Q118" s="77"/>
      <c r="R118" s="77"/>
      <c r="S118" s="77"/>
      <c r="T118" s="78"/>
      <c r="AT118" s="15" t="s">
        <v>149</v>
      </c>
      <c r="AU118" s="15" t="s">
        <v>85</v>
      </c>
    </row>
    <row r="119" spans="2:65" s="1" customFormat="1" ht="33.75" customHeight="1">
      <c r="B119" s="36"/>
      <c r="C119" s="202" t="s">
        <v>170</v>
      </c>
      <c r="D119" s="202" t="s">
        <v>142</v>
      </c>
      <c r="E119" s="203" t="s">
        <v>171</v>
      </c>
      <c r="F119" s="204" t="s">
        <v>172</v>
      </c>
      <c r="G119" s="205" t="s">
        <v>155</v>
      </c>
      <c r="H119" s="206">
        <v>168</v>
      </c>
      <c r="I119" s="207"/>
      <c r="J119" s="208">
        <f>ROUND(I119*H119,2)</f>
        <v>0</v>
      </c>
      <c r="K119" s="204" t="s">
        <v>146</v>
      </c>
      <c r="L119" s="41"/>
      <c r="M119" s="209" t="s">
        <v>21</v>
      </c>
      <c r="N119" s="210" t="s">
        <v>46</v>
      </c>
      <c r="O119" s="77"/>
      <c r="P119" s="211">
        <f>O119*H119</f>
        <v>0</v>
      </c>
      <c r="Q119" s="211">
        <v>0</v>
      </c>
      <c r="R119" s="211">
        <f>Q119*H119</f>
        <v>0</v>
      </c>
      <c r="S119" s="211">
        <v>0.255</v>
      </c>
      <c r="T119" s="212">
        <f>S119*H119</f>
        <v>42.84</v>
      </c>
      <c r="AR119" s="15" t="s">
        <v>147</v>
      </c>
      <c r="AT119" s="15" t="s">
        <v>142</v>
      </c>
      <c r="AU119" s="15" t="s">
        <v>85</v>
      </c>
      <c r="AY119" s="15" t="s">
        <v>140</v>
      </c>
      <c r="BE119" s="213">
        <f>IF(N119="základní",J119,0)</f>
        <v>0</v>
      </c>
      <c r="BF119" s="213">
        <f>IF(N119="snížená",J119,0)</f>
        <v>0</v>
      </c>
      <c r="BG119" s="213">
        <f>IF(N119="zákl. přenesená",J119,0)</f>
        <v>0</v>
      </c>
      <c r="BH119" s="213">
        <f>IF(N119="sníž. přenesená",J119,0)</f>
        <v>0</v>
      </c>
      <c r="BI119" s="213">
        <f>IF(N119="nulová",J119,0)</f>
        <v>0</v>
      </c>
      <c r="BJ119" s="15" t="s">
        <v>83</v>
      </c>
      <c r="BK119" s="213">
        <f>ROUND(I119*H119,2)</f>
        <v>0</v>
      </c>
      <c r="BL119" s="15" t="s">
        <v>147</v>
      </c>
      <c r="BM119" s="15" t="s">
        <v>173</v>
      </c>
    </row>
    <row r="120" spans="2:47" s="1" customFormat="1" ht="12">
      <c r="B120" s="36"/>
      <c r="C120" s="37"/>
      <c r="D120" s="214" t="s">
        <v>149</v>
      </c>
      <c r="E120" s="37"/>
      <c r="F120" s="215" t="s">
        <v>174</v>
      </c>
      <c r="G120" s="37"/>
      <c r="H120" s="37"/>
      <c r="I120" s="128"/>
      <c r="J120" s="37"/>
      <c r="K120" s="37"/>
      <c r="L120" s="41"/>
      <c r="M120" s="216"/>
      <c r="N120" s="77"/>
      <c r="O120" s="77"/>
      <c r="P120" s="77"/>
      <c r="Q120" s="77"/>
      <c r="R120" s="77"/>
      <c r="S120" s="77"/>
      <c r="T120" s="78"/>
      <c r="AT120" s="15" t="s">
        <v>149</v>
      </c>
      <c r="AU120" s="15" t="s">
        <v>85</v>
      </c>
    </row>
    <row r="121" spans="2:51" s="11" customFormat="1" ht="12">
      <c r="B121" s="217"/>
      <c r="C121" s="218"/>
      <c r="D121" s="214" t="s">
        <v>151</v>
      </c>
      <c r="E121" s="219" t="s">
        <v>21</v>
      </c>
      <c r="F121" s="220" t="s">
        <v>175</v>
      </c>
      <c r="G121" s="218"/>
      <c r="H121" s="221">
        <v>168</v>
      </c>
      <c r="I121" s="222"/>
      <c r="J121" s="218"/>
      <c r="K121" s="218"/>
      <c r="L121" s="223"/>
      <c r="M121" s="224"/>
      <c r="N121" s="225"/>
      <c r="O121" s="225"/>
      <c r="P121" s="225"/>
      <c r="Q121" s="225"/>
      <c r="R121" s="225"/>
      <c r="S121" s="225"/>
      <c r="T121" s="226"/>
      <c r="AT121" s="227" t="s">
        <v>151</v>
      </c>
      <c r="AU121" s="227" t="s">
        <v>85</v>
      </c>
      <c r="AV121" s="11" t="s">
        <v>85</v>
      </c>
      <c r="AW121" s="11" t="s">
        <v>36</v>
      </c>
      <c r="AX121" s="11" t="s">
        <v>83</v>
      </c>
      <c r="AY121" s="227" t="s">
        <v>140</v>
      </c>
    </row>
    <row r="122" spans="2:65" s="1" customFormat="1" ht="33.75" customHeight="1">
      <c r="B122" s="36"/>
      <c r="C122" s="202" t="s">
        <v>176</v>
      </c>
      <c r="D122" s="202" t="s">
        <v>142</v>
      </c>
      <c r="E122" s="203" t="s">
        <v>177</v>
      </c>
      <c r="F122" s="204" t="s">
        <v>178</v>
      </c>
      <c r="G122" s="205" t="s">
        <v>155</v>
      </c>
      <c r="H122" s="206">
        <v>12</v>
      </c>
      <c r="I122" s="207"/>
      <c r="J122" s="208">
        <f>ROUND(I122*H122,2)</f>
        <v>0</v>
      </c>
      <c r="K122" s="204" t="s">
        <v>146</v>
      </c>
      <c r="L122" s="41"/>
      <c r="M122" s="209" t="s">
        <v>21</v>
      </c>
      <c r="N122" s="210" t="s">
        <v>46</v>
      </c>
      <c r="O122" s="77"/>
      <c r="P122" s="211">
        <f>O122*H122</f>
        <v>0</v>
      </c>
      <c r="Q122" s="211">
        <v>0</v>
      </c>
      <c r="R122" s="211">
        <f>Q122*H122</f>
        <v>0</v>
      </c>
      <c r="S122" s="211">
        <v>0.26</v>
      </c>
      <c r="T122" s="212">
        <f>S122*H122</f>
        <v>3.12</v>
      </c>
      <c r="AR122" s="15" t="s">
        <v>147</v>
      </c>
      <c r="AT122" s="15" t="s">
        <v>142</v>
      </c>
      <c r="AU122" s="15" t="s">
        <v>85</v>
      </c>
      <c r="AY122" s="15" t="s">
        <v>140</v>
      </c>
      <c r="BE122" s="213">
        <f>IF(N122="základní",J122,0)</f>
        <v>0</v>
      </c>
      <c r="BF122" s="213">
        <f>IF(N122="snížená",J122,0)</f>
        <v>0</v>
      </c>
      <c r="BG122" s="213">
        <f>IF(N122="zákl. přenesená",J122,0)</f>
        <v>0</v>
      </c>
      <c r="BH122" s="213">
        <f>IF(N122="sníž. přenesená",J122,0)</f>
        <v>0</v>
      </c>
      <c r="BI122" s="213">
        <f>IF(N122="nulová",J122,0)</f>
        <v>0</v>
      </c>
      <c r="BJ122" s="15" t="s">
        <v>83</v>
      </c>
      <c r="BK122" s="213">
        <f>ROUND(I122*H122,2)</f>
        <v>0</v>
      </c>
      <c r="BL122" s="15" t="s">
        <v>147</v>
      </c>
      <c r="BM122" s="15" t="s">
        <v>179</v>
      </c>
    </row>
    <row r="123" spans="2:47" s="1" customFormat="1" ht="12">
      <c r="B123" s="36"/>
      <c r="C123" s="37"/>
      <c r="D123" s="214" t="s">
        <v>149</v>
      </c>
      <c r="E123" s="37"/>
      <c r="F123" s="215" t="s">
        <v>174</v>
      </c>
      <c r="G123" s="37"/>
      <c r="H123" s="37"/>
      <c r="I123" s="128"/>
      <c r="J123" s="37"/>
      <c r="K123" s="37"/>
      <c r="L123" s="41"/>
      <c r="M123" s="216"/>
      <c r="N123" s="77"/>
      <c r="O123" s="77"/>
      <c r="P123" s="77"/>
      <c r="Q123" s="77"/>
      <c r="R123" s="77"/>
      <c r="S123" s="77"/>
      <c r="T123" s="78"/>
      <c r="AT123" s="15" t="s">
        <v>149</v>
      </c>
      <c r="AU123" s="15" t="s">
        <v>85</v>
      </c>
    </row>
    <row r="124" spans="2:51" s="11" customFormat="1" ht="12">
      <c r="B124" s="217"/>
      <c r="C124" s="218"/>
      <c r="D124" s="214" t="s">
        <v>151</v>
      </c>
      <c r="E124" s="219" t="s">
        <v>21</v>
      </c>
      <c r="F124" s="220" t="s">
        <v>180</v>
      </c>
      <c r="G124" s="218"/>
      <c r="H124" s="221">
        <v>12</v>
      </c>
      <c r="I124" s="222"/>
      <c r="J124" s="218"/>
      <c r="K124" s="218"/>
      <c r="L124" s="223"/>
      <c r="M124" s="224"/>
      <c r="N124" s="225"/>
      <c r="O124" s="225"/>
      <c r="P124" s="225"/>
      <c r="Q124" s="225"/>
      <c r="R124" s="225"/>
      <c r="S124" s="225"/>
      <c r="T124" s="226"/>
      <c r="AT124" s="227" t="s">
        <v>151</v>
      </c>
      <c r="AU124" s="227" t="s">
        <v>85</v>
      </c>
      <c r="AV124" s="11" t="s">
        <v>85</v>
      </c>
      <c r="AW124" s="11" t="s">
        <v>36</v>
      </c>
      <c r="AX124" s="11" t="s">
        <v>83</v>
      </c>
      <c r="AY124" s="227" t="s">
        <v>140</v>
      </c>
    </row>
    <row r="125" spans="2:65" s="1" customFormat="1" ht="22.5" customHeight="1">
      <c r="B125" s="36"/>
      <c r="C125" s="202" t="s">
        <v>181</v>
      </c>
      <c r="D125" s="202" t="s">
        <v>142</v>
      </c>
      <c r="E125" s="203" t="s">
        <v>182</v>
      </c>
      <c r="F125" s="204" t="s">
        <v>183</v>
      </c>
      <c r="G125" s="205" t="s">
        <v>155</v>
      </c>
      <c r="H125" s="206">
        <v>417.6</v>
      </c>
      <c r="I125" s="207"/>
      <c r="J125" s="208">
        <f>ROUND(I125*H125,2)</f>
        <v>0</v>
      </c>
      <c r="K125" s="204" t="s">
        <v>146</v>
      </c>
      <c r="L125" s="41"/>
      <c r="M125" s="209" t="s">
        <v>21</v>
      </c>
      <c r="N125" s="210" t="s">
        <v>46</v>
      </c>
      <c r="O125" s="77"/>
      <c r="P125" s="211">
        <f>O125*H125</f>
        <v>0</v>
      </c>
      <c r="Q125" s="211">
        <v>0</v>
      </c>
      <c r="R125" s="211">
        <f>Q125*H125</f>
        <v>0</v>
      </c>
      <c r="S125" s="211">
        <v>0.29</v>
      </c>
      <c r="T125" s="212">
        <f>S125*H125</f>
        <v>121.104</v>
      </c>
      <c r="AR125" s="15" t="s">
        <v>147</v>
      </c>
      <c r="AT125" s="15" t="s">
        <v>142</v>
      </c>
      <c r="AU125" s="15" t="s">
        <v>85</v>
      </c>
      <c r="AY125" s="15" t="s">
        <v>140</v>
      </c>
      <c r="BE125" s="213">
        <f>IF(N125="základní",J125,0)</f>
        <v>0</v>
      </c>
      <c r="BF125" s="213">
        <f>IF(N125="snížená",J125,0)</f>
        <v>0</v>
      </c>
      <c r="BG125" s="213">
        <f>IF(N125="zákl. přenesená",J125,0)</f>
        <v>0</v>
      </c>
      <c r="BH125" s="213">
        <f>IF(N125="sníž. přenesená",J125,0)</f>
        <v>0</v>
      </c>
      <c r="BI125" s="213">
        <f>IF(N125="nulová",J125,0)</f>
        <v>0</v>
      </c>
      <c r="BJ125" s="15" t="s">
        <v>83</v>
      </c>
      <c r="BK125" s="213">
        <f>ROUND(I125*H125,2)</f>
        <v>0</v>
      </c>
      <c r="BL125" s="15" t="s">
        <v>147</v>
      </c>
      <c r="BM125" s="15" t="s">
        <v>184</v>
      </c>
    </row>
    <row r="126" spans="2:47" s="1" customFormat="1" ht="12">
      <c r="B126" s="36"/>
      <c r="C126" s="37"/>
      <c r="D126" s="214" t="s">
        <v>149</v>
      </c>
      <c r="E126" s="37"/>
      <c r="F126" s="215" t="s">
        <v>185</v>
      </c>
      <c r="G126" s="37"/>
      <c r="H126" s="37"/>
      <c r="I126" s="128"/>
      <c r="J126" s="37"/>
      <c r="K126" s="37"/>
      <c r="L126" s="41"/>
      <c r="M126" s="216"/>
      <c r="N126" s="77"/>
      <c r="O126" s="77"/>
      <c r="P126" s="77"/>
      <c r="Q126" s="77"/>
      <c r="R126" s="77"/>
      <c r="S126" s="77"/>
      <c r="T126" s="78"/>
      <c r="AT126" s="15" t="s">
        <v>149</v>
      </c>
      <c r="AU126" s="15" t="s">
        <v>85</v>
      </c>
    </row>
    <row r="127" spans="2:51" s="11" customFormat="1" ht="12">
      <c r="B127" s="217"/>
      <c r="C127" s="218"/>
      <c r="D127" s="214" t="s">
        <v>151</v>
      </c>
      <c r="E127" s="219" t="s">
        <v>21</v>
      </c>
      <c r="F127" s="220" t="s">
        <v>186</v>
      </c>
      <c r="G127" s="218"/>
      <c r="H127" s="221">
        <v>417.6</v>
      </c>
      <c r="I127" s="222"/>
      <c r="J127" s="218"/>
      <c r="K127" s="218"/>
      <c r="L127" s="223"/>
      <c r="M127" s="224"/>
      <c r="N127" s="225"/>
      <c r="O127" s="225"/>
      <c r="P127" s="225"/>
      <c r="Q127" s="225"/>
      <c r="R127" s="225"/>
      <c r="S127" s="225"/>
      <c r="T127" s="226"/>
      <c r="AT127" s="227" t="s">
        <v>151</v>
      </c>
      <c r="AU127" s="227" t="s">
        <v>85</v>
      </c>
      <c r="AV127" s="11" t="s">
        <v>85</v>
      </c>
      <c r="AW127" s="11" t="s">
        <v>36</v>
      </c>
      <c r="AX127" s="11" t="s">
        <v>83</v>
      </c>
      <c r="AY127" s="227" t="s">
        <v>140</v>
      </c>
    </row>
    <row r="128" spans="2:65" s="1" customFormat="1" ht="22.5" customHeight="1">
      <c r="B128" s="36"/>
      <c r="C128" s="202" t="s">
        <v>187</v>
      </c>
      <c r="D128" s="202" t="s">
        <v>142</v>
      </c>
      <c r="E128" s="203" t="s">
        <v>188</v>
      </c>
      <c r="F128" s="204" t="s">
        <v>189</v>
      </c>
      <c r="G128" s="205" t="s">
        <v>155</v>
      </c>
      <c r="H128" s="206">
        <v>12</v>
      </c>
      <c r="I128" s="207"/>
      <c r="J128" s="208">
        <f>ROUND(I128*H128,2)</f>
        <v>0</v>
      </c>
      <c r="K128" s="204" t="s">
        <v>146</v>
      </c>
      <c r="L128" s="41"/>
      <c r="M128" s="209" t="s">
        <v>21</v>
      </c>
      <c r="N128" s="210" t="s">
        <v>46</v>
      </c>
      <c r="O128" s="77"/>
      <c r="P128" s="211">
        <f>O128*H128</f>
        <v>0</v>
      </c>
      <c r="Q128" s="211">
        <v>0</v>
      </c>
      <c r="R128" s="211">
        <f>Q128*H128</f>
        <v>0</v>
      </c>
      <c r="S128" s="211">
        <v>0.44</v>
      </c>
      <c r="T128" s="212">
        <f>S128*H128</f>
        <v>5.28</v>
      </c>
      <c r="AR128" s="15" t="s">
        <v>147</v>
      </c>
      <c r="AT128" s="15" t="s">
        <v>142</v>
      </c>
      <c r="AU128" s="15" t="s">
        <v>85</v>
      </c>
      <c r="AY128" s="15" t="s">
        <v>140</v>
      </c>
      <c r="BE128" s="213">
        <f>IF(N128="základní",J128,0)</f>
        <v>0</v>
      </c>
      <c r="BF128" s="213">
        <f>IF(N128="snížená",J128,0)</f>
        <v>0</v>
      </c>
      <c r="BG128" s="213">
        <f>IF(N128="zákl. přenesená",J128,0)</f>
        <v>0</v>
      </c>
      <c r="BH128" s="213">
        <f>IF(N128="sníž. přenesená",J128,0)</f>
        <v>0</v>
      </c>
      <c r="BI128" s="213">
        <f>IF(N128="nulová",J128,0)</f>
        <v>0</v>
      </c>
      <c r="BJ128" s="15" t="s">
        <v>83</v>
      </c>
      <c r="BK128" s="213">
        <f>ROUND(I128*H128,2)</f>
        <v>0</v>
      </c>
      <c r="BL128" s="15" t="s">
        <v>147</v>
      </c>
      <c r="BM128" s="15" t="s">
        <v>190</v>
      </c>
    </row>
    <row r="129" spans="2:47" s="1" customFormat="1" ht="12">
      <c r="B129" s="36"/>
      <c r="C129" s="37"/>
      <c r="D129" s="214" t="s">
        <v>149</v>
      </c>
      <c r="E129" s="37"/>
      <c r="F129" s="215" t="s">
        <v>185</v>
      </c>
      <c r="G129" s="37"/>
      <c r="H129" s="37"/>
      <c r="I129" s="128"/>
      <c r="J129" s="37"/>
      <c r="K129" s="37"/>
      <c r="L129" s="41"/>
      <c r="M129" s="216"/>
      <c r="N129" s="77"/>
      <c r="O129" s="77"/>
      <c r="P129" s="77"/>
      <c r="Q129" s="77"/>
      <c r="R129" s="77"/>
      <c r="S129" s="77"/>
      <c r="T129" s="78"/>
      <c r="AT129" s="15" t="s">
        <v>149</v>
      </c>
      <c r="AU129" s="15" t="s">
        <v>85</v>
      </c>
    </row>
    <row r="130" spans="2:51" s="11" customFormat="1" ht="12">
      <c r="B130" s="217"/>
      <c r="C130" s="218"/>
      <c r="D130" s="214" t="s">
        <v>151</v>
      </c>
      <c r="E130" s="219" t="s">
        <v>21</v>
      </c>
      <c r="F130" s="220" t="s">
        <v>180</v>
      </c>
      <c r="G130" s="218"/>
      <c r="H130" s="221">
        <v>12</v>
      </c>
      <c r="I130" s="222"/>
      <c r="J130" s="218"/>
      <c r="K130" s="218"/>
      <c r="L130" s="223"/>
      <c r="M130" s="224"/>
      <c r="N130" s="225"/>
      <c r="O130" s="225"/>
      <c r="P130" s="225"/>
      <c r="Q130" s="225"/>
      <c r="R130" s="225"/>
      <c r="S130" s="225"/>
      <c r="T130" s="226"/>
      <c r="AT130" s="227" t="s">
        <v>151</v>
      </c>
      <c r="AU130" s="227" t="s">
        <v>85</v>
      </c>
      <c r="AV130" s="11" t="s">
        <v>85</v>
      </c>
      <c r="AW130" s="11" t="s">
        <v>36</v>
      </c>
      <c r="AX130" s="11" t="s">
        <v>83</v>
      </c>
      <c r="AY130" s="227" t="s">
        <v>140</v>
      </c>
    </row>
    <row r="131" spans="2:65" s="1" customFormat="1" ht="22.5" customHeight="1">
      <c r="B131" s="36"/>
      <c r="C131" s="202" t="s">
        <v>191</v>
      </c>
      <c r="D131" s="202" t="s">
        <v>142</v>
      </c>
      <c r="E131" s="203" t="s">
        <v>192</v>
      </c>
      <c r="F131" s="204" t="s">
        <v>193</v>
      </c>
      <c r="G131" s="205" t="s">
        <v>155</v>
      </c>
      <c r="H131" s="206">
        <v>127</v>
      </c>
      <c r="I131" s="207"/>
      <c r="J131" s="208">
        <f>ROUND(I131*H131,2)</f>
        <v>0</v>
      </c>
      <c r="K131" s="204" t="s">
        <v>146</v>
      </c>
      <c r="L131" s="41"/>
      <c r="M131" s="209" t="s">
        <v>21</v>
      </c>
      <c r="N131" s="210" t="s">
        <v>46</v>
      </c>
      <c r="O131" s="77"/>
      <c r="P131" s="211">
        <f>O131*H131</f>
        <v>0</v>
      </c>
      <c r="Q131" s="211">
        <v>0</v>
      </c>
      <c r="R131" s="211">
        <f>Q131*H131</f>
        <v>0</v>
      </c>
      <c r="S131" s="211">
        <v>0.098</v>
      </c>
      <c r="T131" s="212">
        <f>S131*H131</f>
        <v>12.446</v>
      </c>
      <c r="AR131" s="15" t="s">
        <v>147</v>
      </c>
      <c r="AT131" s="15" t="s">
        <v>142</v>
      </c>
      <c r="AU131" s="15" t="s">
        <v>85</v>
      </c>
      <c r="AY131" s="15" t="s">
        <v>140</v>
      </c>
      <c r="BE131" s="213">
        <f>IF(N131="základní",J131,0)</f>
        <v>0</v>
      </c>
      <c r="BF131" s="213">
        <f>IF(N131="snížená",J131,0)</f>
        <v>0</v>
      </c>
      <c r="BG131" s="213">
        <f>IF(N131="zákl. přenesená",J131,0)</f>
        <v>0</v>
      </c>
      <c r="BH131" s="213">
        <f>IF(N131="sníž. přenesená",J131,0)</f>
        <v>0</v>
      </c>
      <c r="BI131" s="213">
        <f>IF(N131="nulová",J131,0)</f>
        <v>0</v>
      </c>
      <c r="BJ131" s="15" t="s">
        <v>83</v>
      </c>
      <c r="BK131" s="213">
        <f>ROUND(I131*H131,2)</f>
        <v>0</v>
      </c>
      <c r="BL131" s="15" t="s">
        <v>147</v>
      </c>
      <c r="BM131" s="15" t="s">
        <v>194</v>
      </c>
    </row>
    <row r="132" spans="2:47" s="1" customFormat="1" ht="12">
      <c r="B132" s="36"/>
      <c r="C132" s="37"/>
      <c r="D132" s="214" t="s">
        <v>149</v>
      </c>
      <c r="E132" s="37"/>
      <c r="F132" s="215" t="s">
        <v>185</v>
      </c>
      <c r="G132" s="37"/>
      <c r="H132" s="37"/>
      <c r="I132" s="128"/>
      <c r="J132" s="37"/>
      <c r="K132" s="37"/>
      <c r="L132" s="41"/>
      <c r="M132" s="216"/>
      <c r="N132" s="77"/>
      <c r="O132" s="77"/>
      <c r="P132" s="77"/>
      <c r="Q132" s="77"/>
      <c r="R132" s="77"/>
      <c r="S132" s="77"/>
      <c r="T132" s="78"/>
      <c r="AT132" s="15" t="s">
        <v>149</v>
      </c>
      <c r="AU132" s="15" t="s">
        <v>85</v>
      </c>
    </row>
    <row r="133" spans="2:51" s="11" customFormat="1" ht="12">
      <c r="B133" s="217"/>
      <c r="C133" s="218"/>
      <c r="D133" s="214" t="s">
        <v>151</v>
      </c>
      <c r="E133" s="219" t="s">
        <v>21</v>
      </c>
      <c r="F133" s="220" t="s">
        <v>195</v>
      </c>
      <c r="G133" s="218"/>
      <c r="H133" s="221">
        <v>127</v>
      </c>
      <c r="I133" s="222"/>
      <c r="J133" s="218"/>
      <c r="K133" s="218"/>
      <c r="L133" s="223"/>
      <c r="M133" s="224"/>
      <c r="N133" s="225"/>
      <c r="O133" s="225"/>
      <c r="P133" s="225"/>
      <c r="Q133" s="225"/>
      <c r="R133" s="225"/>
      <c r="S133" s="225"/>
      <c r="T133" s="226"/>
      <c r="AT133" s="227" t="s">
        <v>151</v>
      </c>
      <c r="AU133" s="227" t="s">
        <v>85</v>
      </c>
      <c r="AV133" s="11" t="s">
        <v>85</v>
      </c>
      <c r="AW133" s="11" t="s">
        <v>36</v>
      </c>
      <c r="AX133" s="11" t="s">
        <v>83</v>
      </c>
      <c r="AY133" s="227" t="s">
        <v>140</v>
      </c>
    </row>
    <row r="134" spans="2:65" s="1" customFormat="1" ht="22.5" customHeight="1">
      <c r="B134" s="36"/>
      <c r="C134" s="202" t="s">
        <v>196</v>
      </c>
      <c r="D134" s="202" t="s">
        <v>142</v>
      </c>
      <c r="E134" s="203" t="s">
        <v>197</v>
      </c>
      <c r="F134" s="204" t="s">
        <v>198</v>
      </c>
      <c r="G134" s="205" t="s">
        <v>199</v>
      </c>
      <c r="H134" s="206">
        <v>244</v>
      </c>
      <c r="I134" s="207"/>
      <c r="J134" s="208">
        <f>ROUND(I134*H134,2)</f>
        <v>0</v>
      </c>
      <c r="K134" s="204" t="s">
        <v>146</v>
      </c>
      <c r="L134" s="41"/>
      <c r="M134" s="209" t="s">
        <v>21</v>
      </c>
      <c r="N134" s="210" t="s">
        <v>46</v>
      </c>
      <c r="O134" s="77"/>
      <c r="P134" s="211">
        <f>O134*H134</f>
        <v>0</v>
      </c>
      <c r="Q134" s="211">
        <v>0</v>
      </c>
      <c r="R134" s="211">
        <f>Q134*H134</f>
        <v>0</v>
      </c>
      <c r="S134" s="211">
        <v>0.205</v>
      </c>
      <c r="T134" s="212">
        <f>S134*H134</f>
        <v>50.019999999999996</v>
      </c>
      <c r="AR134" s="15" t="s">
        <v>147</v>
      </c>
      <c r="AT134" s="15" t="s">
        <v>142</v>
      </c>
      <c r="AU134" s="15" t="s">
        <v>85</v>
      </c>
      <c r="AY134" s="15" t="s">
        <v>140</v>
      </c>
      <c r="BE134" s="213">
        <f>IF(N134="základní",J134,0)</f>
        <v>0</v>
      </c>
      <c r="BF134" s="213">
        <f>IF(N134="snížená",J134,0)</f>
        <v>0</v>
      </c>
      <c r="BG134" s="213">
        <f>IF(N134="zákl. přenesená",J134,0)</f>
        <v>0</v>
      </c>
      <c r="BH134" s="213">
        <f>IF(N134="sníž. přenesená",J134,0)</f>
        <v>0</v>
      </c>
      <c r="BI134" s="213">
        <f>IF(N134="nulová",J134,0)</f>
        <v>0</v>
      </c>
      <c r="BJ134" s="15" t="s">
        <v>83</v>
      </c>
      <c r="BK134" s="213">
        <f>ROUND(I134*H134,2)</f>
        <v>0</v>
      </c>
      <c r="BL134" s="15" t="s">
        <v>147</v>
      </c>
      <c r="BM134" s="15" t="s">
        <v>200</v>
      </c>
    </row>
    <row r="135" spans="2:47" s="1" customFormat="1" ht="12">
      <c r="B135" s="36"/>
      <c r="C135" s="37"/>
      <c r="D135" s="214" t="s">
        <v>149</v>
      </c>
      <c r="E135" s="37"/>
      <c r="F135" s="215" t="s">
        <v>201</v>
      </c>
      <c r="G135" s="37"/>
      <c r="H135" s="37"/>
      <c r="I135" s="128"/>
      <c r="J135" s="37"/>
      <c r="K135" s="37"/>
      <c r="L135" s="41"/>
      <c r="M135" s="216"/>
      <c r="N135" s="77"/>
      <c r="O135" s="77"/>
      <c r="P135" s="77"/>
      <c r="Q135" s="77"/>
      <c r="R135" s="77"/>
      <c r="S135" s="77"/>
      <c r="T135" s="78"/>
      <c r="AT135" s="15" t="s">
        <v>149</v>
      </c>
      <c r="AU135" s="15" t="s">
        <v>85</v>
      </c>
    </row>
    <row r="136" spans="2:51" s="11" customFormat="1" ht="12">
      <c r="B136" s="217"/>
      <c r="C136" s="218"/>
      <c r="D136" s="214" t="s">
        <v>151</v>
      </c>
      <c r="E136" s="219" t="s">
        <v>21</v>
      </c>
      <c r="F136" s="220" t="s">
        <v>202</v>
      </c>
      <c r="G136" s="218"/>
      <c r="H136" s="221">
        <v>244</v>
      </c>
      <c r="I136" s="222"/>
      <c r="J136" s="218"/>
      <c r="K136" s="218"/>
      <c r="L136" s="223"/>
      <c r="M136" s="224"/>
      <c r="N136" s="225"/>
      <c r="O136" s="225"/>
      <c r="P136" s="225"/>
      <c r="Q136" s="225"/>
      <c r="R136" s="225"/>
      <c r="S136" s="225"/>
      <c r="T136" s="226"/>
      <c r="AT136" s="227" t="s">
        <v>151</v>
      </c>
      <c r="AU136" s="227" t="s">
        <v>85</v>
      </c>
      <c r="AV136" s="11" t="s">
        <v>85</v>
      </c>
      <c r="AW136" s="11" t="s">
        <v>36</v>
      </c>
      <c r="AX136" s="11" t="s">
        <v>83</v>
      </c>
      <c r="AY136" s="227" t="s">
        <v>140</v>
      </c>
    </row>
    <row r="137" spans="2:65" s="1" customFormat="1" ht="16.5" customHeight="1">
      <c r="B137" s="36"/>
      <c r="C137" s="202" t="s">
        <v>203</v>
      </c>
      <c r="D137" s="202" t="s">
        <v>142</v>
      </c>
      <c r="E137" s="203" t="s">
        <v>204</v>
      </c>
      <c r="F137" s="204" t="s">
        <v>205</v>
      </c>
      <c r="G137" s="205" t="s">
        <v>199</v>
      </c>
      <c r="H137" s="206">
        <v>119.2</v>
      </c>
      <c r="I137" s="207"/>
      <c r="J137" s="208">
        <f>ROUND(I137*H137,2)</f>
        <v>0</v>
      </c>
      <c r="K137" s="204" t="s">
        <v>146</v>
      </c>
      <c r="L137" s="41"/>
      <c r="M137" s="209" t="s">
        <v>21</v>
      </c>
      <c r="N137" s="210" t="s">
        <v>46</v>
      </c>
      <c r="O137" s="77"/>
      <c r="P137" s="211">
        <f>O137*H137</f>
        <v>0</v>
      </c>
      <c r="Q137" s="211">
        <v>0.00789</v>
      </c>
      <c r="R137" s="211">
        <f>Q137*H137</f>
        <v>0.940488</v>
      </c>
      <c r="S137" s="211">
        <v>0</v>
      </c>
      <c r="T137" s="212">
        <f>S137*H137</f>
        <v>0</v>
      </c>
      <c r="AR137" s="15" t="s">
        <v>147</v>
      </c>
      <c r="AT137" s="15" t="s">
        <v>142</v>
      </c>
      <c r="AU137" s="15" t="s">
        <v>85</v>
      </c>
      <c r="AY137" s="15" t="s">
        <v>140</v>
      </c>
      <c r="BE137" s="213">
        <f>IF(N137="základní",J137,0)</f>
        <v>0</v>
      </c>
      <c r="BF137" s="213">
        <f>IF(N137="snížená",J137,0)</f>
        <v>0</v>
      </c>
      <c r="BG137" s="213">
        <f>IF(N137="zákl. přenesená",J137,0)</f>
        <v>0</v>
      </c>
      <c r="BH137" s="213">
        <f>IF(N137="sníž. přenesená",J137,0)</f>
        <v>0</v>
      </c>
      <c r="BI137" s="213">
        <f>IF(N137="nulová",J137,0)</f>
        <v>0</v>
      </c>
      <c r="BJ137" s="15" t="s">
        <v>83</v>
      </c>
      <c r="BK137" s="213">
        <f>ROUND(I137*H137,2)</f>
        <v>0</v>
      </c>
      <c r="BL137" s="15" t="s">
        <v>147</v>
      </c>
      <c r="BM137" s="15" t="s">
        <v>206</v>
      </c>
    </row>
    <row r="138" spans="2:47" s="1" customFormat="1" ht="12">
      <c r="B138" s="36"/>
      <c r="C138" s="37"/>
      <c r="D138" s="214" t="s">
        <v>149</v>
      </c>
      <c r="E138" s="37"/>
      <c r="F138" s="215" t="s">
        <v>207</v>
      </c>
      <c r="G138" s="37"/>
      <c r="H138" s="37"/>
      <c r="I138" s="128"/>
      <c r="J138" s="37"/>
      <c r="K138" s="37"/>
      <c r="L138" s="41"/>
      <c r="M138" s="216"/>
      <c r="N138" s="77"/>
      <c r="O138" s="77"/>
      <c r="P138" s="77"/>
      <c r="Q138" s="77"/>
      <c r="R138" s="77"/>
      <c r="S138" s="77"/>
      <c r="T138" s="78"/>
      <c r="AT138" s="15" t="s">
        <v>149</v>
      </c>
      <c r="AU138" s="15" t="s">
        <v>85</v>
      </c>
    </row>
    <row r="139" spans="2:51" s="11" customFormat="1" ht="12">
      <c r="B139" s="217"/>
      <c r="C139" s="218"/>
      <c r="D139" s="214" t="s">
        <v>151</v>
      </c>
      <c r="E139" s="219" t="s">
        <v>21</v>
      </c>
      <c r="F139" s="220" t="s">
        <v>208</v>
      </c>
      <c r="G139" s="218"/>
      <c r="H139" s="221">
        <v>119.2</v>
      </c>
      <c r="I139" s="222"/>
      <c r="J139" s="218"/>
      <c r="K139" s="218"/>
      <c r="L139" s="223"/>
      <c r="M139" s="224"/>
      <c r="N139" s="225"/>
      <c r="O139" s="225"/>
      <c r="P139" s="225"/>
      <c r="Q139" s="225"/>
      <c r="R139" s="225"/>
      <c r="S139" s="225"/>
      <c r="T139" s="226"/>
      <c r="AT139" s="227" t="s">
        <v>151</v>
      </c>
      <c r="AU139" s="227" t="s">
        <v>85</v>
      </c>
      <c r="AV139" s="11" t="s">
        <v>85</v>
      </c>
      <c r="AW139" s="11" t="s">
        <v>36</v>
      </c>
      <c r="AX139" s="11" t="s">
        <v>83</v>
      </c>
      <c r="AY139" s="227" t="s">
        <v>140</v>
      </c>
    </row>
    <row r="140" spans="2:65" s="1" customFormat="1" ht="16.5" customHeight="1">
      <c r="B140" s="36"/>
      <c r="C140" s="202" t="s">
        <v>209</v>
      </c>
      <c r="D140" s="202" t="s">
        <v>142</v>
      </c>
      <c r="E140" s="203" t="s">
        <v>210</v>
      </c>
      <c r="F140" s="204" t="s">
        <v>211</v>
      </c>
      <c r="G140" s="205" t="s">
        <v>212</v>
      </c>
      <c r="H140" s="206">
        <v>56</v>
      </c>
      <c r="I140" s="207"/>
      <c r="J140" s="208">
        <f>ROUND(I140*H140,2)</f>
        <v>0</v>
      </c>
      <c r="K140" s="204" t="s">
        <v>146</v>
      </c>
      <c r="L140" s="41"/>
      <c r="M140" s="209" t="s">
        <v>21</v>
      </c>
      <c r="N140" s="210" t="s">
        <v>46</v>
      </c>
      <c r="O140" s="77"/>
      <c r="P140" s="211">
        <f>O140*H140</f>
        <v>0</v>
      </c>
      <c r="Q140" s="211">
        <v>0</v>
      </c>
      <c r="R140" s="211">
        <f>Q140*H140</f>
        <v>0</v>
      </c>
      <c r="S140" s="211">
        <v>0</v>
      </c>
      <c r="T140" s="212">
        <f>S140*H140</f>
        <v>0</v>
      </c>
      <c r="AR140" s="15" t="s">
        <v>147</v>
      </c>
      <c r="AT140" s="15" t="s">
        <v>142</v>
      </c>
      <c r="AU140" s="15" t="s">
        <v>85</v>
      </c>
      <c r="AY140" s="15" t="s">
        <v>140</v>
      </c>
      <c r="BE140" s="213">
        <f>IF(N140="základní",J140,0)</f>
        <v>0</v>
      </c>
      <c r="BF140" s="213">
        <f>IF(N140="snížená",J140,0)</f>
        <v>0</v>
      </c>
      <c r="BG140" s="213">
        <f>IF(N140="zákl. přenesená",J140,0)</f>
        <v>0</v>
      </c>
      <c r="BH140" s="213">
        <f>IF(N140="sníž. přenesená",J140,0)</f>
        <v>0</v>
      </c>
      <c r="BI140" s="213">
        <f>IF(N140="nulová",J140,0)</f>
        <v>0</v>
      </c>
      <c r="BJ140" s="15" t="s">
        <v>83</v>
      </c>
      <c r="BK140" s="213">
        <f>ROUND(I140*H140,2)</f>
        <v>0</v>
      </c>
      <c r="BL140" s="15" t="s">
        <v>147</v>
      </c>
      <c r="BM140" s="15" t="s">
        <v>213</v>
      </c>
    </row>
    <row r="141" spans="2:47" s="1" customFormat="1" ht="12">
      <c r="B141" s="36"/>
      <c r="C141" s="37"/>
      <c r="D141" s="214" t="s">
        <v>149</v>
      </c>
      <c r="E141" s="37"/>
      <c r="F141" s="215" t="s">
        <v>214</v>
      </c>
      <c r="G141" s="37"/>
      <c r="H141" s="37"/>
      <c r="I141" s="128"/>
      <c r="J141" s="37"/>
      <c r="K141" s="37"/>
      <c r="L141" s="41"/>
      <c r="M141" s="216"/>
      <c r="N141" s="77"/>
      <c r="O141" s="77"/>
      <c r="P141" s="77"/>
      <c r="Q141" s="77"/>
      <c r="R141" s="77"/>
      <c r="S141" s="77"/>
      <c r="T141" s="78"/>
      <c r="AT141" s="15" t="s">
        <v>149</v>
      </c>
      <c r="AU141" s="15" t="s">
        <v>85</v>
      </c>
    </row>
    <row r="142" spans="2:51" s="11" customFormat="1" ht="12">
      <c r="B142" s="217"/>
      <c r="C142" s="218"/>
      <c r="D142" s="214" t="s">
        <v>151</v>
      </c>
      <c r="E142" s="219" t="s">
        <v>21</v>
      </c>
      <c r="F142" s="220" t="s">
        <v>215</v>
      </c>
      <c r="G142" s="218"/>
      <c r="H142" s="221">
        <v>56</v>
      </c>
      <c r="I142" s="222"/>
      <c r="J142" s="218"/>
      <c r="K142" s="218"/>
      <c r="L142" s="223"/>
      <c r="M142" s="224"/>
      <c r="N142" s="225"/>
      <c r="O142" s="225"/>
      <c r="P142" s="225"/>
      <c r="Q142" s="225"/>
      <c r="R142" s="225"/>
      <c r="S142" s="225"/>
      <c r="T142" s="226"/>
      <c r="AT142" s="227" t="s">
        <v>151</v>
      </c>
      <c r="AU142" s="227" t="s">
        <v>85</v>
      </c>
      <c r="AV142" s="11" t="s">
        <v>85</v>
      </c>
      <c r="AW142" s="11" t="s">
        <v>36</v>
      </c>
      <c r="AX142" s="11" t="s">
        <v>83</v>
      </c>
      <c r="AY142" s="227" t="s">
        <v>140</v>
      </c>
    </row>
    <row r="143" spans="2:65" s="1" customFormat="1" ht="33.75" customHeight="1">
      <c r="B143" s="36"/>
      <c r="C143" s="202" t="s">
        <v>216</v>
      </c>
      <c r="D143" s="202" t="s">
        <v>142</v>
      </c>
      <c r="E143" s="203" t="s">
        <v>217</v>
      </c>
      <c r="F143" s="204" t="s">
        <v>218</v>
      </c>
      <c r="G143" s="205" t="s">
        <v>199</v>
      </c>
      <c r="H143" s="206">
        <v>34</v>
      </c>
      <c r="I143" s="207"/>
      <c r="J143" s="208">
        <f>ROUND(I143*H143,2)</f>
        <v>0</v>
      </c>
      <c r="K143" s="204" t="s">
        <v>146</v>
      </c>
      <c r="L143" s="41"/>
      <c r="M143" s="209" t="s">
        <v>21</v>
      </c>
      <c r="N143" s="210" t="s">
        <v>46</v>
      </c>
      <c r="O143" s="77"/>
      <c r="P143" s="211">
        <f>O143*H143</f>
        <v>0</v>
      </c>
      <c r="Q143" s="211">
        <v>0.00868</v>
      </c>
      <c r="R143" s="211">
        <f>Q143*H143</f>
        <v>0.29512</v>
      </c>
      <c r="S143" s="211">
        <v>0</v>
      </c>
      <c r="T143" s="212">
        <f>S143*H143</f>
        <v>0</v>
      </c>
      <c r="AR143" s="15" t="s">
        <v>147</v>
      </c>
      <c r="AT143" s="15" t="s">
        <v>142</v>
      </c>
      <c r="AU143" s="15" t="s">
        <v>85</v>
      </c>
      <c r="AY143" s="15" t="s">
        <v>140</v>
      </c>
      <c r="BE143" s="213">
        <f>IF(N143="základní",J143,0)</f>
        <v>0</v>
      </c>
      <c r="BF143" s="213">
        <f>IF(N143="snížená",J143,0)</f>
        <v>0</v>
      </c>
      <c r="BG143" s="213">
        <f>IF(N143="zákl. přenesená",J143,0)</f>
        <v>0</v>
      </c>
      <c r="BH143" s="213">
        <f>IF(N143="sníž. přenesená",J143,0)</f>
        <v>0</v>
      </c>
      <c r="BI143" s="213">
        <f>IF(N143="nulová",J143,0)</f>
        <v>0</v>
      </c>
      <c r="BJ143" s="15" t="s">
        <v>83</v>
      </c>
      <c r="BK143" s="213">
        <f>ROUND(I143*H143,2)</f>
        <v>0</v>
      </c>
      <c r="BL143" s="15" t="s">
        <v>147</v>
      </c>
      <c r="BM143" s="15" t="s">
        <v>219</v>
      </c>
    </row>
    <row r="144" spans="2:47" s="1" customFormat="1" ht="12">
      <c r="B144" s="36"/>
      <c r="C144" s="37"/>
      <c r="D144" s="214" t="s">
        <v>149</v>
      </c>
      <c r="E144" s="37"/>
      <c r="F144" s="215" t="s">
        <v>220</v>
      </c>
      <c r="G144" s="37"/>
      <c r="H144" s="37"/>
      <c r="I144" s="128"/>
      <c r="J144" s="37"/>
      <c r="K144" s="37"/>
      <c r="L144" s="41"/>
      <c r="M144" s="216"/>
      <c r="N144" s="77"/>
      <c r="O144" s="77"/>
      <c r="P144" s="77"/>
      <c r="Q144" s="77"/>
      <c r="R144" s="77"/>
      <c r="S144" s="77"/>
      <c r="T144" s="78"/>
      <c r="AT144" s="15" t="s">
        <v>149</v>
      </c>
      <c r="AU144" s="15" t="s">
        <v>85</v>
      </c>
    </row>
    <row r="145" spans="2:51" s="11" customFormat="1" ht="12">
      <c r="B145" s="217"/>
      <c r="C145" s="218"/>
      <c r="D145" s="214" t="s">
        <v>151</v>
      </c>
      <c r="E145" s="219" t="s">
        <v>21</v>
      </c>
      <c r="F145" s="220" t="s">
        <v>221</v>
      </c>
      <c r="G145" s="218"/>
      <c r="H145" s="221">
        <v>34</v>
      </c>
      <c r="I145" s="222"/>
      <c r="J145" s="218"/>
      <c r="K145" s="218"/>
      <c r="L145" s="223"/>
      <c r="M145" s="224"/>
      <c r="N145" s="225"/>
      <c r="O145" s="225"/>
      <c r="P145" s="225"/>
      <c r="Q145" s="225"/>
      <c r="R145" s="225"/>
      <c r="S145" s="225"/>
      <c r="T145" s="226"/>
      <c r="AT145" s="227" t="s">
        <v>151</v>
      </c>
      <c r="AU145" s="227" t="s">
        <v>85</v>
      </c>
      <c r="AV145" s="11" t="s">
        <v>85</v>
      </c>
      <c r="AW145" s="11" t="s">
        <v>36</v>
      </c>
      <c r="AX145" s="11" t="s">
        <v>83</v>
      </c>
      <c r="AY145" s="227" t="s">
        <v>140</v>
      </c>
    </row>
    <row r="146" spans="2:65" s="1" customFormat="1" ht="33.75" customHeight="1">
      <c r="B146" s="36"/>
      <c r="C146" s="202" t="s">
        <v>222</v>
      </c>
      <c r="D146" s="202" t="s">
        <v>142</v>
      </c>
      <c r="E146" s="203" t="s">
        <v>223</v>
      </c>
      <c r="F146" s="204" t="s">
        <v>224</v>
      </c>
      <c r="G146" s="205" t="s">
        <v>199</v>
      </c>
      <c r="H146" s="206">
        <v>110</v>
      </c>
      <c r="I146" s="207"/>
      <c r="J146" s="208">
        <f>ROUND(I146*H146,2)</f>
        <v>0</v>
      </c>
      <c r="K146" s="204" t="s">
        <v>146</v>
      </c>
      <c r="L146" s="41"/>
      <c r="M146" s="209" t="s">
        <v>21</v>
      </c>
      <c r="N146" s="210" t="s">
        <v>46</v>
      </c>
      <c r="O146" s="77"/>
      <c r="P146" s="211">
        <f>O146*H146</f>
        <v>0</v>
      </c>
      <c r="Q146" s="211">
        <v>0.0369</v>
      </c>
      <c r="R146" s="211">
        <f>Q146*H146</f>
        <v>4.059</v>
      </c>
      <c r="S146" s="211">
        <v>0</v>
      </c>
      <c r="T146" s="212">
        <f>S146*H146</f>
        <v>0</v>
      </c>
      <c r="AR146" s="15" t="s">
        <v>147</v>
      </c>
      <c r="AT146" s="15" t="s">
        <v>142</v>
      </c>
      <c r="AU146" s="15" t="s">
        <v>85</v>
      </c>
      <c r="AY146" s="15" t="s">
        <v>140</v>
      </c>
      <c r="BE146" s="213">
        <f>IF(N146="základní",J146,0)</f>
        <v>0</v>
      </c>
      <c r="BF146" s="213">
        <f>IF(N146="snížená",J146,0)</f>
        <v>0</v>
      </c>
      <c r="BG146" s="213">
        <f>IF(N146="zákl. přenesená",J146,0)</f>
        <v>0</v>
      </c>
      <c r="BH146" s="213">
        <f>IF(N146="sníž. přenesená",J146,0)</f>
        <v>0</v>
      </c>
      <c r="BI146" s="213">
        <f>IF(N146="nulová",J146,0)</f>
        <v>0</v>
      </c>
      <c r="BJ146" s="15" t="s">
        <v>83</v>
      </c>
      <c r="BK146" s="213">
        <f>ROUND(I146*H146,2)</f>
        <v>0</v>
      </c>
      <c r="BL146" s="15" t="s">
        <v>147</v>
      </c>
      <c r="BM146" s="15" t="s">
        <v>225</v>
      </c>
    </row>
    <row r="147" spans="2:47" s="1" customFormat="1" ht="12">
      <c r="B147" s="36"/>
      <c r="C147" s="37"/>
      <c r="D147" s="214" t="s">
        <v>149</v>
      </c>
      <c r="E147" s="37"/>
      <c r="F147" s="215" t="s">
        <v>220</v>
      </c>
      <c r="G147" s="37"/>
      <c r="H147" s="37"/>
      <c r="I147" s="128"/>
      <c r="J147" s="37"/>
      <c r="K147" s="37"/>
      <c r="L147" s="41"/>
      <c r="M147" s="216"/>
      <c r="N147" s="77"/>
      <c r="O147" s="77"/>
      <c r="P147" s="77"/>
      <c r="Q147" s="77"/>
      <c r="R147" s="77"/>
      <c r="S147" s="77"/>
      <c r="T147" s="78"/>
      <c r="AT147" s="15" t="s">
        <v>149</v>
      </c>
      <c r="AU147" s="15" t="s">
        <v>85</v>
      </c>
    </row>
    <row r="148" spans="2:51" s="11" customFormat="1" ht="12">
      <c r="B148" s="217"/>
      <c r="C148" s="218"/>
      <c r="D148" s="214" t="s">
        <v>151</v>
      </c>
      <c r="E148" s="219" t="s">
        <v>21</v>
      </c>
      <c r="F148" s="220" t="s">
        <v>226</v>
      </c>
      <c r="G148" s="218"/>
      <c r="H148" s="221">
        <v>110</v>
      </c>
      <c r="I148" s="222"/>
      <c r="J148" s="218"/>
      <c r="K148" s="218"/>
      <c r="L148" s="223"/>
      <c r="M148" s="224"/>
      <c r="N148" s="225"/>
      <c r="O148" s="225"/>
      <c r="P148" s="225"/>
      <c r="Q148" s="225"/>
      <c r="R148" s="225"/>
      <c r="S148" s="225"/>
      <c r="T148" s="226"/>
      <c r="AT148" s="227" t="s">
        <v>151</v>
      </c>
      <c r="AU148" s="227" t="s">
        <v>85</v>
      </c>
      <c r="AV148" s="11" t="s">
        <v>85</v>
      </c>
      <c r="AW148" s="11" t="s">
        <v>36</v>
      </c>
      <c r="AX148" s="11" t="s">
        <v>83</v>
      </c>
      <c r="AY148" s="227" t="s">
        <v>140</v>
      </c>
    </row>
    <row r="149" spans="2:65" s="1" customFormat="1" ht="16.5" customHeight="1">
      <c r="B149" s="36"/>
      <c r="C149" s="202" t="s">
        <v>8</v>
      </c>
      <c r="D149" s="202" t="s">
        <v>142</v>
      </c>
      <c r="E149" s="203" t="s">
        <v>227</v>
      </c>
      <c r="F149" s="204" t="s">
        <v>228</v>
      </c>
      <c r="G149" s="205" t="s">
        <v>162</v>
      </c>
      <c r="H149" s="206">
        <v>1</v>
      </c>
      <c r="I149" s="207"/>
      <c r="J149" s="208">
        <f>ROUND(I149*H149,2)</f>
        <v>0</v>
      </c>
      <c r="K149" s="204" t="s">
        <v>146</v>
      </c>
      <c r="L149" s="41"/>
      <c r="M149" s="209" t="s">
        <v>21</v>
      </c>
      <c r="N149" s="210" t="s">
        <v>46</v>
      </c>
      <c r="O149" s="77"/>
      <c r="P149" s="211">
        <f>O149*H149</f>
        <v>0</v>
      </c>
      <c r="Q149" s="211">
        <v>0.00065</v>
      </c>
      <c r="R149" s="211">
        <f>Q149*H149</f>
        <v>0.00065</v>
      </c>
      <c r="S149" s="211">
        <v>0</v>
      </c>
      <c r="T149" s="212">
        <f>S149*H149</f>
        <v>0</v>
      </c>
      <c r="AR149" s="15" t="s">
        <v>147</v>
      </c>
      <c r="AT149" s="15" t="s">
        <v>142</v>
      </c>
      <c r="AU149" s="15" t="s">
        <v>85</v>
      </c>
      <c r="AY149" s="15" t="s">
        <v>140</v>
      </c>
      <c r="BE149" s="213">
        <f>IF(N149="základní",J149,0)</f>
        <v>0</v>
      </c>
      <c r="BF149" s="213">
        <f>IF(N149="snížená",J149,0)</f>
        <v>0</v>
      </c>
      <c r="BG149" s="213">
        <f>IF(N149="zákl. přenesená",J149,0)</f>
        <v>0</v>
      </c>
      <c r="BH149" s="213">
        <f>IF(N149="sníž. přenesená",J149,0)</f>
        <v>0</v>
      </c>
      <c r="BI149" s="213">
        <f>IF(N149="nulová",J149,0)</f>
        <v>0</v>
      </c>
      <c r="BJ149" s="15" t="s">
        <v>83</v>
      </c>
      <c r="BK149" s="213">
        <f>ROUND(I149*H149,2)</f>
        <v>0</v>
      </c>
      <c r="BL149" s="15" t="s">
        <v>147</v>
      </c>
      <c r="BM149" s="15" t="s">
        <v>229</v>
      </c>
    </row>
    <row r="150" spans="2:47" s="1" customFormat="1" ht="12">
      <c r="B150" s="36"/>
      <c r="C150" s="37"/>
      <c r="D150" s="214" t="s">
        <v>149</v>
      </c>
      <c r="E150" s="37"/>
      <c r="F150" s="215" t="s">
        <v>230</v>
      </c>
      <c r="G150" s="37"/>
      <c r="H150" s="37"/>
      <c r="I150" s="128"/>
      <c r="J150" s="37"/>
      <c r="K150" s="37"/>
      <c r="L150" s="41"/>
      <c r="M150" s="216"/>
      <c r="N150" s="77"/>
      <c r="O150" s="77"/>
      <c r="P150" s="77"/>
      <c r="Q150" s="77"/>
      <c r="R150" s="77"/>
      <c r="S150" s="77"/>
      <c r="T150" s="78"/>
      <c r="AT150" s="15" t="s">
        <v>149</v>
      </c>
      <c r="AU150" s="15" t="s">
        <v>85</v>
      </c>
    </row>
    <row r="151" spans="2:51" s="11" customFormat="1" ht="12">
      <c r="B151" s="217"/>
      <c r="C151" s="218"/>
      <c r="D151" s="214" t="s">
        <v>151</v>
      </c>
      <c r="E151" s="219" t="s">
        <v>21</v>
      </c>
      <c r="F151" s="220" t="s">
        <v>83</v>
      </c>
      <c r="G151" s="218"/>
      <c r="H151" s="221">
        <v>1</v>
      </c>
      <c r="I151" s="222"/>
      <c r="J151" s="218"/>
      <c r="K151" s="218"/>
      <c r="L151" s="223"/>
      <c r="M151" s="224"/>
      <c r="N151" s="225"/>
      <c r="O151" s="225"/>
      <c r="P151" s="225"/>
      <c r="Q151" s="225"/>
      <c r="R151" s="225"/>
      <c r="S151" s="225"/>
      <c r="T151" s="226"/>
      <c r="AT151" s="227" t="s">
        <v>151</v>
      </c>
      <c r="AU151" s="227" t="s">
        <v>85</v>
      </c>
      <c r="AV151" s="11" t="s">
        <v>85</v>
      </c>
      <c r="AW151" s="11" t="s">
        <v>36</v>
      </c>
      <c r="AX151" s="11" t="s">
        <v>83</v>
      </c>
      <c r="AY151" s="227" t="s">
        <v>140</v>
      </c>
    </row>
    <row r="152" spans="2:65" s="1" customFormat="1" ht="16.5" customHeight="1">
      <c r="B152" s="36"/>
      <c r="C152" s="202" t="s">
        <v>231</v>
      </c>
      <c r="D152" s="202" t="s">
        <v>142</v>
      </c>
      <c r="E152" s="203" t="s">
        <v>232</v>
      </c>
      <c r="F152" s="204" t="s">
        <v>233</v>
      </c>
      <c r="G152" s="205" t="s">
        <v>162</v>
      </c>
      <c r="H152" s="206">
        <v>1</v>
      </c>
      <c r="I152" s="207"/>
      <c r="J152" s="208">
        <f>ROUND(I152*H152,2)</f>
        <v>0</v>
      </c>
      <c r="K152" s="204" t="s">
        <v>21</v>
      </c>
      <c r="L152" s="41"/>
      <c r="M152" s="209" t="s">
        <v>21</v>
      </c>
      <c r="N152" s="210" t="s">
        <v>46</v>
      </c>
      <c r="O152" s="77"/>
      <c r="P152" s="211">
        <f>O152*H152</f>
        <v>0</v>
      </c>
      <c r="Q152" s="211">
        <v>0.00065</v>
      </c>
      <c r="R152" s="211">
        <f>Q152*H152</f>
        <v>0.00065</v>
      </c>
      <c r="S152" s="211">
        <v>0</v>
      </c>
      <c r="T152" s="212">
        <f>S152*H152</f>
        <v>0</v>
      </c>
      <c r="AR152" s="15" t="s">
        <v>147</v>
      </c>
      <c r="AT152" s="15" t="s">
        <v>142</v>
      </c>
      <c r="AU152" s="15" t="s">
        <v>85</v>
      </c>
      <c r="AY152" s="15" t="s">
        <v>140</v>
      </c>
      <c r="BE152" s="213">
        <f>IF(N152="základní",J152,0)</f>
        <v>0</v>
      </c>
      <c r="BF152" s="213">
        <f>IF(N152="snížená",J152,0)</f>
        <v>0</v>
      </c>
      <c r="BG152" s="213">
        <f>IF(N152="zákl. přenesená",J152,0)</f>
        <v>0</v>
      </c>
      <c r="BH152" s="213">
        <f>IF(N152="sníž. přenesená",J152,0)</f>
        <v>0</v>
      </c>
      <c r="BI152" s="213">
        <f>IF(N152="nulová",J152,0)</f>
        <v>0</v>
      </c>
      <c r="BJ152" s="15" t="s">
        <v>83</v>
      </c>
      <c r="BK152" s="213">
        <f>ROUND(I152*H152,2)</f>
        <v>0</v>
      </c>
      <c r="BL152" s="15" t="s">
        <v>147</v>
      </c>
      <c r="BM152" s="15" t="s">
        <v>234</v>
      </c>
    </row>
    <row r="153" spans="2:47" s="1" customFormat="1" ht="12">
      <c r="B153" s="36"/>
      <c r="C153" s="37"/>
      <c r="D153" s="214" t="s">
        <v>149</v>
      </c>
      <c r="E153" s="37"/>
      <c r="F153" s="215" t="s">
        <v>230</v>
      </c>
      <c r="G153" s="37"/>
      <c r="H153" s="37"/>
      <c r="I153" s="128"/>
      <c r="J153" s="37"/>
      <c r="K153" s="37"/>
      <c r="L153" s="41"/>
      <c r="M153" s="216"/>
      <c r="N153" s="77"/>
      <c r="O153" s="77"/>
      <c r="P153" s="77"/>
      <c r="Q153" s="77"/>
      <c r="R153" s="77"/>
      <c r="S153" s="77"/>
      <c r="T153" s="78"/>
      <c r="AT153" s="15" t="s">
        <v>149</v>
      </c>
      <c r="AU153" s="15" t="s">
        <v>85</v>
      </c>
    </row>
    <row r="154" spans="2:65" s="1" customFormat="1" ht="16.5" customHeight="1">
      <c r="B154" s="36"/>
      <c r="C154" s="202" t="s">
        <v>235</v>
      </c>
      <c r="D154" s="202" t="s">
        <v>142</v>
      </c>
      <c r="E154" s="203" t="s">
        <v>236</v>
      </c>
      <c r="F154" s="204" t="s">
        <v>237</v>
      </c>
      <c r="G154" s="205" t="s">
        <v>162</v>
      </c>
      <c r="H154" s="206">
        <v>1</v>
      </c>
      <c r="I154" s="207"/>
      <c r="J154" s="208">
        <f>ROUND(I154*H154,2)</f>
        <v>0</v>
      </c>
      <c r="K154" s="204" t="s">
        <v>146</v>
      </c>
      <c r="L154" s="41"/>
      <c r="M154" s="209" t="s">
        <v>21</v>
      </c>
      <c r="N154" s="210" t="s">
        <v>46</v>
      </c>
      <c r="O154" s="77"/>
      <c r="P154" s="211">
        <f>O154*H154</f>
        <v>0</v>
      </c>
      <c r="Q154" s="211">
        <v>0</v>
      </c>
      <c r="R154" s="211">
        <f>Q154*H154</f>
        <v>0</v>
      </c>
      <c r="S154" s="211">
        <v>0</v>
      </c>
      <c r="T154" s="212">
        <f>S154*H154</f>
        <v>0</v>
      </c>
      <c r="AR154" s="15" t="s">
        <v>147</v>
      </c>
      <c r="AT154" s="15" t="s">
        <v>142</v>
      </c>
      <c r="AU154" s="15" t="s">
        <v>85</v>
      </c>
      <c r="AY154" s="15" t="s">
        <v>140</v>
      </c>
      <c r="BE154" s="213">
        <f>IF(N154="základní",J154,0)</f>
        <v>0</v>
      </c>
      <c r="BF154" s="213">
        <f>IF(N154="snížená",J154,0)</f>
        <v>0</v>
      </c>
      <c r="BG154" s="213">
        <f>IF(N154="zákl. přenesená",J154,0)</f>
        <v>0</v>
      </c>
      <c r="BH154" s="213">
        <f>IF(N154="sníž. přenesená",J154,0)</f>
        <v>0</v>
      </c>
      <c r="BI154" s="213">
        <f>IF(N154="nulová",J154,0)</f>
        <v>0</v>
      </c>
      <c r="BJ154" s="15" t="s">
        <v>83</v>
      </c>
      <c r="BK154" s="213">
        <f>ROUND(I154*H154,2)</f>
        <v>0</v>
      </c>
      <c r="BL154" s="15" t="s">
        <v>147</v>
      </c>
      <c r="BM154" s="15" t="s">
        <v>238</v>
      </c>
    </row>
    <row r="155" spans="2:47" s="1" customFormat="1" ht="12">
      <c r="B155" s="36"/>
      <c r="C155" s="37"/>
      <c r="D155" s="214" t="s">
        <v>149</v>
      </c>
      <c r="E155" s="37"/>
      <c r="F155" s="215" t="s">
        <v>230</v>
      </c>
      <c r="G155" s="37"/>
      <c r="H155" s="37"/>
      <c r="I155" s="128"/>
      <c r="J155" s="37"/>
      <c r="K155" s="37"/>
      <c r="L155" s="41"/>
      <c r="M155" s="216"/>
      <c r="N155" s="77"/>
      <c r="O155" s="77"/>
      <c r="P155" s="77"/>
      <c r="Q155" s="77"/>
      <c r="R155" s="77"/>
      <c r="S155" s="77"/>
      <c r="T155" s="78"/>
      <c r="AT155" s="15" t="s">
        <v>149</v>
      </c>
      <c r="AU155" s="15" t="s">
        <v>85</v>
      </c>
    </row>
    <row r="156" spans="2:65" s="1" customFormat="1" ht="16.5" customHeight="1">
      <c r="B156" s="36"/>
      <c r="C156" s="202" t="s">
        <v>239</v>
      </c>
      <c r="D156" s="202" t="s">
        <v>142</v>
      </c>
      <c r="E156" s="203" t="s">
        <v>240</v>
      </c>
      <c r="F156" s="204" t="s">
        <v>241</v>
      </c>
      <c r="G156" s="205" t="s">
        <v>162</v>
      </c>
      <c r="H156" s="206">
        <v>1</v>
      </c>
      <c r="I156" s="207"/>
      <c r="J156" s="208">
        <f>ROUND(I156*H156,2)</f>
        <v>0</v>
      </c>
      <c r="K156" s="204" t="s">
        <v>21</v>
      </c>
      <c r="L156" s="41"/>
      <c r="M156" s="209" t="s">
        <v>21</v>
      </c>
      <c r="N156" s="210" t="s">
        <v>46</v>
      </c>
      <c r="O156" s="77"/>
      <c r="P156" s="211">
        <f>O156*H156</f>
        <v>0</v>
      </c>
      <c r="Q156" s="211">
        <v>0</v>
      </c>
      <c r="R156" s="211">
        <f>Q156*H156</f>
        <v>0</v>
      </c>
      <c r="S156" s="211">
        <v>0</v>
      </c>
      <c r="T156" s="212">
        <f>S156*H156</f>
        <v>0</v>
      </c>
      <c r="AR156" s="15" t="s">
        <v>147</v>
      </c>
      <c r="AT156" s="15" t="s">
        <v>142</v>
      </c>
      <c r="AU156" s="15" t="s">
        <v>85</v>
      </c>
      <c r="AY156" s="15" t="s">
        <v>140</v>
      </c>
      <c r="BE156" s="213">
        <f>IF(N156="základní",J156,0)</f>
        <v>0</v>
      </c>
      <c r="BF156" s="213">
        <f>IF(N156="snížená",J156,0)</f>
        <v>0</v>
      </c>
      <c r="BG156" s="213">
        <f>IF(N156="zákl. přenesená",J156,0)</f>
        <v>0</v>
      </c>
      <c r="BH156" s="213">
        <f>IF(N156="sníž. přenesená",J156,0)</f>
        <v>0</v>
      </c>
      <c r="BI156" s="213">
        <f>IF(N156="nulová",J156,0)</f>
        <v>0</v>
      </c>
      <c r="BJ156" s="15" t="s">
        <v>83</v>
      </c>
      <c r="BK156" s="213">
        <f>ROUND(I156*H156,2)</f>
        <v>0</v>
      </c>
      <c r="BL156" s="15" t="s">
        <v>147</v>
      </c>
      <c r="BM156" s="15" t="s">
        <v>242</v>
      </c>
    </row>
    <row r="157" spans="2:47" s="1" customFormat="1" ht="12">
      <c r="B157" s="36"/>
      <c r="C157" s="37"/>
      <c r="D157" s="214" t="s">
        <v>149</v>
      </c>
      <c r="E157" s="37"/>
      <c r="F157" s="215" t="s">
        <v>230</v>
      </c>
      <c r="G157" s="37"/>
      <c r="H157" s="37"/>
      <c r="I157" s="128"/>
      <c r="J157" s="37"/>
      <c r="K157" s="37"/>
      <c r="L157" s="41"/>
      <c r="M157" s="216"/>
      <c r="N157" s="77"/>
      <c r="O157" s="77"/>
      <c r="P157" s="77"/>
      <c r="Q157" s="77"/>
      <c r="R157" s="77"/>
      <c r="S157" s="77"/>
      <c r="T157" s="78"/>
      <c r="AT157" s="15" t="s">
        <v>149</v>
      </c>
      <c r="AU157" s="15" t="s">
        <v>85</v>
      </c>
    </row>
    <row r="158" spans="2:65" s="1" customFormat="1" ht="16.5" customHeight="1">
      <c r="B158" s="36"/>
      <c r="C158" s="202" t="s">
        <v>243</v>
      </c>
      <c r="D158" s="202" t="s">
        <v>142</v>
      </c>
      <c r="E158" s="203" t="s">
        <v>244</v>
      </c>
      <c r="F158" s="204" t="s">
        <v>245</v>
      </c>
      <c r="G158" s="205" t="s">
        <v>199</v>
      </c>
      <c r="H158" s="206">
        <v>12</v>
      </c>
      <c r="I158" s="207"/>
      <c r="J158" s="208">
        <f>ROUND(I158*H158,2)</f>
        <v>0</v>
      </c>
      <c r="K158" s="204" t="s">
        <v>146</v>
      </c>
      <c r="L158" s="41"/>
      <c r="M158" s="209" t="s">
        <v>21</v>
      </c>
      <c r="N158" s="210" t="s">
        <v>46</v>
      </c>
      <c r="O158" s="77"/>
      <c r="P158" s="211">
        <f>O158*H158</f>
        <v>0</v>
      </c>
      <c r="Q158" s="211">
        <v>0.00015</v>
      </c>
      <c r="R158" s="211">
        <f>Q158*H158</f>
        <v>0.0018</v>
      </c>
      <c r="S158" s="211">
        <v>0</v>
      </c>
      <c r="T158" s="212">
        <f>S158*H158</f>
        <v>0</v>
      </c>
      <c r="AR158" s="15" t="s">
        <v>147</v>
      </c>
      <c r="AT158" s="15" t="s">
        <v>142</v>
      </c>
      <c r="AU158" s="15" t="s">
        <v>85</v>
      </c>
      <c r="AY158" s="15" t="s">
        <v>140</v>
      </c>
      <c r="BE158" s="213">
        <f>IF(N158="základní",J158,0)</f>
        <v>0</v>
      </c>
      <c r="BF158" s="213">
        <f>IF(N158="snížená",J158,0)</f>
        <v>0</v>
      </c>
      <c r="BG158" s="213">
        <f>IF(N158="zákl. přenesená",J158,0)</f>
        <v>0</v>
      </c>
      <c r="BH158" s="213">
        <f>IF(N158="sníž. přenesená",J158,0)</f>
        <v>0</v>
      </c>
      <c r="BI158" s="213">
        <f>IF(N158="nulová",J158,0)</f>
        <v>0</v>
      </c>
      <c r="BJ158" s="15" t="s">
        <v>83</v>
      </c>
      <c r="BK158" s="213">
        <f>ROUND(I158*H158,2)</f>
        <v>0</v>
      </c>
      <c r="BL158" s="15" t="s">
        <v>147</v>
      </c>
      <c r="BM158" s="15" t="s">
        <v>246</v>
      </c>
    </row>
    <row r="159" spans="2:47" s="1" customFormat="1" ht="12">
      <c r="B159" s="36"/>
      <c r="C159" s="37"/>
      <c r="D159" s="214" t="s">
        <v>149</v>
      </c>
      <c r="E159" s="37"/>
      <c r="F159" s="215" t="s">
        <v>230</v>
      </c>
      <c r="G159" s="37"/>
      <c r="H159" s="37"/>
      <c r="I159" s="128"/>
      <c r="J159" s="37"/>
      <c r="K159" s="37"/>
      <c r="L159" s="41"/>
      <c r="M159" s="216"/>
      <c r="N159" s="77"/>
      <c r="O159" s="77"/>
      <c r="P159" s="77"/>
      <c r="Q159" s="77"/>
      <c r="R159" s="77"/>
      <c r="S159" s="77"/>
      <c r="T159" s="78"/>
      <c r="AT159" s="15" t="s">
        <v>149</v>
      </c>
      <c r="AU159" s="15" t="s">
        <v>85</v>
      </c>
    </row>
    <row r="160" spans="2:51" s="11" customFormat="1" ht="12">
      <c r="B160" s="217"/>
      <c r="C160" s="218"/>
      <c r="D160" s="214" t="s">
        <v>151</v>
      </c>
      <c r="E160" s="219" t="s">
        <v>21</v>
      </c>
      <c r="F160" s="220" t="s">
        <v>247</v>
      </c>
      <c r="G160" s="218"/>
      <c r="H160" s="221">
        <v>12</v>
      </c>
      <c r="I160" s="222"/>
      <c r="J160" s="218"/>
      <c r="K160" s="218"/>
      <c r="L160" s="223"/>
      <c r="M160" s="224"/>
      <c r="N160" s="225"/>
      <c r="O160" s="225"/>
      <c r="P160" s="225"/>
      <c r="Q160" s="225"/>
      <c r="R160" s="225"/>
      <c r="S160" s="225"/>
      <c r="T160" s="226"/>
      <c r="AT160" s="227" t="s">
        <v>151</v>
      </c>
      <c r="AU160" s="227" t="s">
        <v>85</v>
      </c>
      <c r="AV160" s="11" t="s">
        <v>85</v>
      </c>
      <c r="AW160" s="11" t="s">
        <v>36</v>
      </c>
      <c r="AX160" s="11" t="s">
        <v>83</v>
      </c>
      <c r="AY160" s="227" t="s">
        <v>140</v>
      </c>
    </row>
    <row r="161" spans="2:65" s="1" customFormat="1" ht="22.5" customHeight="1">
      <c r="B161" s="36"/>
      <c r="C161" s="202" t="s">
        <v>248</v>
      </c>
      <c r="D161" s="202" t="s">
        <v>142</v>
      </c>
      <c r="E161" s="203" t="s">
        <v>249</v>
      </c>
      <c r="F161" s="204" t="s">
        <v>250</v>
      </c>
      <c r="G161" s="205" t="s">
        <v>199</v>
      </c>
      <c r="H161" s="206">
        <v>12</v>
      </c>
      <c r="I161" s="207"/>
      <c r="J161" s="208">
        <f>ROUND(I161*H161,2)</f>
        <v>0</v>
      </c>
      <c r="K161" s="204" t="s">
        <v>146</v>
      </c>
      <c r="L161" s="41"/>
      <c r="M161" s="209" t="s">
        <v>21</v>
      </c>
      <c r="N161" s="210" t="s">
        <v>46</v>
      </c>
      <c r="O161" s="77"/>
      <c r="P161" s="211">
        <f>O161*H161</f>
        <v>0</v>
      </c>
      <c r="Q161" s="211">
        <v>0</v>
      </c>
      <c r="R161" s="211">
        <f>Q161*H161</f>
        <v>0</v>
      </c>
      <c r="S161" s="211">
        <v>0</v>
      </c>
      <c r="T161" s="212">
        <f>S161*H161</f>
        <v>0</v>
      </c>
      <c r="AR161" s="15" t="s">
        <v>147</v>
      </c>
      <c r="AT161" s="15" t="s">
        <v>142</v>
      </c>
      <c r="AU161" s="15" t="s">
        <v>85</v>
      </c>
      <c r="AY161" s="15" t="s">
        <v>140</v>
      </c>
      <c r="BE161" s="213">
        <f>IF(N161="základní",J161,0)</f>
        <v>0</v>
      </c>
      <c r="BF161" s="213">
        <f>IF(N161="snížená",J161,0)</f>
        <v>0</v>
      </c>
      <c r="BG161" s="213">
        <f>IF(N161="zákl. přenesená",J161,0)</f>
        <v>0</v>
      </c>
      <c r="BH161" s="213">
        <f>IF(N161="sníž. přenesená",J161,0)</f>
        <v>0</v>
      </c>
      <c r="BI161" s="213">
        <f>IF(N161="nulová",J161,0)</f>
        <v>0</v>
      </c>
      <c r="BJ161" s="15" t="s">
        <v>83</v>
      </c>
      <c r="BK161" s="213">
        <f>ROUND(I161*H161,2)</f>
        <v>0</v>
      </c>
      <c r="BL161" s="15" t="s">
        <v>147</v>
      </c>
      <c r="BM161" s="15" t="s">
        <v>251</v>
      </c>
    </row>
    <row r="162" spans="2:47" s="1" customFormat="1" ht="12">
      <c r="B162" s="36"/>
      <c r="C162" s="37"/>
      <c r="D162" s="214" t="s">
        <v>149</v>
      </c>
      <c r="E162" s="37"/>
      <c r="F162" s="215" t="s">
        <v>230</v>
      </c>
      <c r="G162" s="37"/>
      <c r="H162" s="37"/>
      <c r="I162" s="128"/>
      <c r="J162" s="37"/>
      <c r="K162" s="37"/>
      <c r="L162" s="41"/>
      <c r="M162" s="216"/>
      <c r="N162" s="77"/>
      <c r="O162" s="77"/>
      <c r="P162" s="77"/>
      <c r="Q162" s="77"/>
      <c r="R162" s="77"/>
      <c r="S162" s="77"/>
      <c r="T162" s="78"/>
      <c r="AT162" s="15" t="s">
        <v>149</v>
      </c>
      <c r="AU162" s="15" t="s">
        <v>85</v>
      </c>
    </row>
    <row r="163" spans="2:65" s="1" customFormat="1" ht="16.5" customHeight="1">
      <c r="B163" s="36"/>
      <c r="C163" s="202" t="s">
        <v>7</v>
      </c>
      <c r="D163" s="202" t="s">
        <v>142</v>
      </c>
      <c r="E163" s="203" t="s">
        <v>252</v>
      </c>
      <c r="F163" s="204" t="s">
        <v>253</v>
      </c>
      <c r="G163" s="205" t="s">
        <v>199</v>
      </c>
      <c r="H163" s="206">
        <v>6</v>
      </c>
      <c r="I163" s="207"/>
      <c r="J163" s="208">
        <f>ROUND(I163*H163,2)</f>
        <v>0</v>
      </c>
      <c r="K163" s="204" t="s">
        <v>146</v>
      </c>
      <c r="L163" s="41"/>
      <c r="M163" s="209" t="s">
        <v>21</v>
      </c>
      <c r="N163" s="210" t="s">
        <v>46</v>
      </c>
      <c r="O163" s="77"/>
      <c r="P163" s="211">
        <f>O163*H163</f>
        <v>0</v>
      </c>
      <c r="Q163" s="211">
        <v>0.01182</v>
      </c>
      <c r="R163" s="211">
        <f>Q163*H163</f>
        <v>0.07092000000000001</v>
      </c>
      <c r="S163" s="211">
        <v>0</v>
      </c>
      <c r="T163" s="212">
        <f>S163*H163</f>
        <v>0</v>
      </c>
      <c r="AR163" s="15" t="s">
        <v>147</v>
      </c>
      <c r="AT163" s="15" t="s">
        <v>142</v>
      </c>
      <c r="AU163" s="15" t="s">
        <v>85</v>
      </c>
      <c r="AY163" s="15" t="s">
        <v>140</v>
      </c>
      <c r="BE163" s="213">
        <f>IF(N163="základní",J163,0)</f>
        <v>0</v>
      </c>
      <c r="BF163" s="213">
        <f>IF(N163="snížená",J163,0)</f>
        <v>0</v>
      </c>
      <c r="BG163" s="213">
        <f>IF(N163="zákl. přenesená",J163,0)</f>
        <v>0</v>
      </c>
      <c r="BH163" s="213">
        <f>IF(N163="sníž. přenesená",J163,0)</f>
        <v>0</v>
      </c>
      <c r="BI163" s="213">
        <f>IF(N163="nulová",J163,0)</f>
        <v>0</v>
      </c>
      <c r="BJ163" s="15" t="s">
        <v>83</v>
      </c>
      <c r="BK163" s="213">
        <f>ROUND(I163*H163,2)</f>
        <v>0</v>
      </c>
      <c r="BL163" s="15" t="s">
        <v>147</v>
      </c>
      <c r="BM163" s="15" t="s">
        <v>254</v>
      </c>
    </row>
    <row r="164" spans="2:47" s="1" customFormat="1" ht="12">
      <c r="B164" s="36"/>
      <c r="C164" s="37"/>
      <c r="D164" s="214" t="s">
        <v>149</v>
      </c>
      <c r="E164" s="37"/>
      <c r="F164" s="215" t="s">
        <v>230</v>
      </c>
      <c r="G164" s="37"/>
      <c r="H164" s="37"/>
      <c r="I164" s="128"/>
      <c r="J164" s="37"/>
      <c r="K164" s="37"/>
      <c r="L164" s="41"/>
      <c r="M164" s="216"/>
      <c r="N164" s="77"/>
      <c r="O164" s="77"/>
      <c r="P164" s="77"/>
      <c r="Q164" s="77"/>
      <c r="R164" s="77"/>
      <c r="S164" s="77"/>
      <c r="T164" s="78"/>
      <c r="AT164" s="15" t="s">
        <v>149</v>
      </c>
      <c r="AU164" s="15" t="s">
        <v>85</v>
      </c>
    </row>
    <row r="165" spans="2:51" s="11" customFormat="1" ht="12">
      <c r="B165" s="217"/>
      <c r="C165" s="218"/>
      <c r="D165" s="214" t="s">
        <v>151</v>
      </c>
      <c r="E165" s="219" t="s">
        <v>21</v>
      </c>
      <c r="F165" s="220" t="s">
        <v>255</v>
      </c>
      <c r="G165" s="218"/>
      <c r="H165" s="221">
        <v>6</v>
      </c>
      <c r="I165" s="222"/>
      <c r="J165" s="218"/>
      <c r="K165" s="218"/>
      <c r="L165" s="223"/>
      <c r="M165" s="224"/>
      <c r="N165" s="225"/>
      <c r="O165" s="225"/>
      <c r="P165" s="225"/>
      <c r="Q165" s="225"/>
      <c r="R165" s="225"/>
      <c r="S165" s="225"/>
      <c r="T165" s="226"/>
      <c r="AT165" s="227" t="s">
        <v>151</v>
      </c>
      <c r="AU165" s="227" t="s">
        <v>85</v>
      </c>
      <c r="AV165" s="11" t="s">
        <v>85</v>
      </c>
      <c r="AW165" s="11" t="s">
        <v>36</v>
      </c>
      <c r="AX165" s="11" t="s">
        <v>83</v>
      </c>
      <c r="AY165" s="227" t="s">
        <v>140</v>
      </c>
    </row>
    <row r="166" spans="2:65" s="1" customFormat="1" ht="16.5" customHeight="1">
      <c r="B166" s="36"/>
      <c r="C166" s="202" t="s">
        <v>256</v>
      </c>
      <c r="D166" s="202" t="s">
        <v>142</v>
      </c>
      <c r="E166" s="203" t="s">
        <v>257</v>
      </c>
      <c r="F166" s="204" t="s">
        <v>258</v>
      </c>
      <c r="G166" s="205" t="s">
        <v>199</v>
      </c>
      <c r="H166" s="206">
        <v>6</v>
      </c>
      <c r="I166" s="207"/>
      <c r="J166" s="208">
        <f>ROUND(I166*H166,2)</f>
        <v>0</v>
      </c>
      <c r="K166" s="204" t="s">
        <v>146</v>
      </c>
      <c r="L166" s="41"/>
      <c r="M166" s="209" t="s">
        <v>21</v>
      </c>
      <c r="N166" s="210" t="s">
        <v>46</v>
      </c>
      <c r="O166" s="77"/>
      <c r="P166" s="211">
        <f>O166*H166</f>
        <v>0</v>
      </c>
      <c r="Q166" s="211">
        <v>0</v>
      </c>
      <c r="R166" s="211">
        <f>Q166*H166</f>
        <v>0</v>
      </c>
      <c r="S166" s="211">
        <v>0</v>
      </c>
      <c r="T166" s="212">
        <f>S166*H166</f>
        <v>0</v>
      </c>
      <c r="AR166" s="15" t="s">
        <v>147</v>
      </c>
      <c r="AT166" s="15" t="s">
        <v>142</v>
      </c>
      <c r="AU166" s="15" t="s">
        <v>85</v>
      </c>
      <c r="AY166" s="15" t="s">
        <v>140</v>
      </c>
      <c r="BE166" s="213">
        <f>IF(N166="základní",J166,0)</f>
        <v>0</v>
      </c>
      <c r="BF166" s="213">
        <f>IF(N166="snížená",J166,0)</f>
        <v>0</v>
      </c>
      <c r="BG166" s="213">
        <f>IF(N166="zákl. přenesená",J166,0)</f>
        <v>0</v>
      </c>
      <c r="BH166" s="213">
        <f>IF(N166="sníž. přenesená",J166,0)</f>
        <v>0</v>
      </c>
      <c r="BI166" s="213">
        <f>IF(N166="nulová",J166,0)</f>
        <v>0</v>
      </c>
      <c r="BJ166" s="15" t="s">
        <v>83</v>
      </c>
      <c r="BK166" s="213">
        <f>ROUND(I166*H166,2)</f>
        <v>0</v>
      </c>
      <c r="BL166" s="15" t="s">
        <v>147</v>
      </c>
      <c r="BM166" s="15" t="s">
        <v>259</v>
      </c>
    </row>
    <row r="167" spans="2:47" s="1" customFormat="1" ht="12">
      <c r="B167" s="36"/>
      <c r="C167" s="37"/>
      <c r="D167" s="214" t="s">
        <v>149</v>
      </c>
      <c r="E167" s="37"/>
      <c r="F167" s="215" t="s">
        <v>230</v>
      </c>
      <c r="G167" s="37"/>
      <c r="H167" s="37"/>
      <c r="I167" s="128"/>
      <c r="J167" s="37"/>
      <c r="K167" s="37"/>
      <c r="L167" s="41"/>
      <c r="M167" s="216"/>
      <c r="N167" s="77"/>
      <c r="O167" s="77"/>
      <c r="P167" s="77"/>
      <c r="Q167" s="77"/>
      <c r="R167" s="77"/>
      <c r="S167" s="77"/>
      <c r="T167" s="78"/>
      <c r="AT167" s="15" t="s">
        <v>149</v>
      </c>
      <c r="AU167" s="15" t="s">
        <v>85</v>
      </c>
    </row>
    <row r="168" spans="2:65" s="1" customFormat="1" ht="22.5" customHeight="1">
      <c r="B168" s="36"/>
      <c r="C168" s="202" t="s">
        <v>260</v>
      </c>
      <c r="D168" s="202" t="s">
        <v>142</v>
      </c>
      <c r="E168" s="203" t="s">
        <v>261</v>
      </c>
      <c r="F168" s="204" t="s">
        <v>262</v>
      </c>
      <c r="G168" s="205" t="s">
        <v>263</v>
      </c>
      <c r="H168" s="206">
        <v>1.674</v>
      </c>
      <c r="I168" s="207"/>
      <c r="J168" s="208">
        <f>ROUND(I168*H168,2)</f>
        <v>0</v>
      </c>
      <c r="K168" s="204" t="s">
        <v>146</v>
      </c>
      <c r="L168" s="41"/>
      <c r="M168" s="209" t="s">
        <v>21</v>
      </c>
      <c r="N168" s="210" t="s">
        <v>46</v>
      </c>
      <c r="O168" s="77"/>
      <c r="P168" s="211">
        <f>O168*H168</f>
        <v>0</v>
      </c>
      <c r="Q168" s="211">
        <v>0</v>
      </c>
      <c r="R168" s="211">
        <f>Q168*H168</f>
        <v>0</v>
      </c>
      <c r="S168" s="211">
        <v>0</v>
      </c>
      <c r="T168" s="212">
        <f>S168*H168</f>
        <v>0</v>
      </c>
      <c r="AR168" s="15" t="s">
        <v>147</v>
      </c>
      <c r="AT168" s="15" t="s">
        <v>142</v>
      </c>
      <c r="AU168" s="15" t="s">
        <v>85</v>
      </c>
      <c r="AY168" s="15" t="s">
        <v>140</v>
      </c>
      <c r="BE168" s="213">
        <f>IF(N168="základní",J168,0)</f>
        <v>0</v>
      </c>
      <c r="BF168" s="213">
        <f>IF(N168="snížená",J168,0)</f>
        <v>0</v>
      </c>
      <c r="BG168" s="213">
        <f>IF(N168="zákl. přenesená",J168,0)</f>
        <v>0</v>
      </c>
      <c r="BH168" s="213">
        <f>IF(N168="sníž. přenesená",J168,0)</f>
        <v>0</v>
      </c>
      <c r="BI168" s="213">
        <f>IF(N168="nulová",J168,0)</f>
        <v>0</v>
      </c>
      <c r="BJ168" s="15" t="s">
        <v>83</v>
      </c>
      <c r="BK168" s="213">
        <f>ROUND(I168*H168,2)</f>
        <v>0</v>
      </c>
      <c r="BL168" s="15" t="s">
        <v>147</v>
      </c>
      <c r="BM168" s="15" t="s">
        <v>264</v>
      </c>
    </row>
    <row r="169" spans="2:47" s="1" customFormat="1" ht="12">
      <c r="B169" s="36"/>
      <c r="C169" s="37"/>
      <c r="D169" s="214" t="s">
        <v>149</v>
      </c>
      <c r="E169" s="37"/>
      <c r="F169" s="215" t="s">
        <v>265</v>
      </c>
      <c r="G169" s="37"/>
      <c r="H169" s="37"/>
      <c r="I169" s="128"/>
      <c r="J169" s="37"/>
      <c r="K169" s="37"/>
      <c r="L169" s="41"/>
      <c r="M169" s="216"/>
      <c r="N169" s="77"/>
      <c r="O169" s="77"/>
      <c r="P169" s="77"/>
      <c r="Q169" s="77"/>
      <c r="R169" s="77"/>
      <c r="S169" s="77"/>
      <c r="T169" s="78"/>
      <c r="AT169" s="15" t="s">
        <v>149</v>
      </c>
      <c r="AU169" s="15" t="s">
        <v>85</v>
      </c>
    </row>
    <row r="170" spans="2:51" s="11" customFormat="1" ht="12">
      <c r="B170" s="217"/>
      <c r="C170" s="218"/>
      <c r="D170" s="214" t="s">
        <v>151</v>
      </c>
      <c r="E170" s="219" t="s">
        <v>21</v>
      </c>
      <c r="F170" s="220" t="s">
        <v>266</v>
      </c>
      <c r="G170" s="218"/>
      <c r="H170" s="221">
        <v>1.674</v>
      </c>
      <c r="I170" s="222"/>
      <c r="J170" s="218"/>
      <c r="K170" s="218"/>
      <c r="L170" s="223"/>
      <c r="M170" s="224"/>
      <c r="N170" s="225"/>
      <c r="O170" s="225"/>
      <c r="P170" s="225"/>
      <c r="Q170" s="225"/>
      <c r="R170" s="225"/>
      <c r="S170" s="225"/>
      <c r="T170" s="226"/>
      <c r="AT170" s="227" t="s">
        <v>151</v>
      </c>
      <c r="AU170" s="227" t="s">
        <v>85</v>
      </c>
      <c r="AV170" s="11" t="s">
        <v>85</v>
      </c>
      <c r="AW170" s="11" t="s">
        <v>36</v>
      </c>
      <c r="AX170" s="11" t="s">
        <v>83</v>
      </c>
      <c r="AY170" s="227" t="s">
        <v>140</v>
      </c>
    </row>
    <row r="171" spans="2:65" s="1" customFormat="1" ht="22.5" customHeight="1">
      <c r="B171" s="36"/>
      <c r="C171" s="202" t="s">
        <v>267</v>
      </c>
      <c r="D171" s="202" t="s">
        <v>142</v>
      </c>
      <c r="E171" s="203" t="s">
        <v>268</v>
      </c>
      <c r="F171" s="204" t="s">
        <v>269</v>
      </c>
      <c r="G171" s="205" t="s">
        <v>263</v>
      </c>
      <c r="H171" s="206">
        <v>206.4</v>
      </c>
      <c r="I171" s="207"/>
      <c r="J171" s="208">
        <f>ROUND(I171*H171,2)</f>
        <v>0</v>
      </c>
      <c r="K171" s="204" t="s">
        <v>146</v>
      </c>
      <c r="L171" s="41"/>
      <c r="M171" s="209" t="s">
        <v>21</v>
      </c>
      <c r="N171" s="210" t="s">
        <v>46</v>
      </c>
      <c r="O171" s="77"/>
      <c r="P171" s="211">
        <f>O171*H171</f>
        <v>0</v>
      </c>
      <c r="Q171" s="211">
        <v>0</v>
      </c>
      <c r="R171" s="211">
        <f>Q171*H171</f>
        <v>0</v>
      </c>
      <c r="S171" s="211">
        <v>0</v>
      </c>
      <c r="T171" s="212">
        <f>S171*H171</f>
        <v>0</v>
      </c>
      <c r="AR171" s="15" t="s">
        <v>147</v>
      </c>
      <c r="AT171" s="15" t="s">
        <v>142</v>
      </c>
      <c r="AU171" s="15" t="s">
        <v>85</v>
      </c>
      <c r="AY171" s="15" t="s">
        <v>140</v>
      </c>
      <c r="BE171" s="213">
        <f>IF(N171="základní",J171,0)</f>
        <v>0</v>
      </c>
      <c r="BF171" s="213">
        <f>IF(N171="snížená",J171,0)</f>
        <v>0</v>
      </c>
      <c r="BG171" s="213">
        <f>IF(N171="zákl. přenesená",J171,0)</f>
        <v>0</v>
      </c>
      <c r="BH171" s="213">
        <f>IF(N171="sníž. přenesená",J171,0)</f>
        <v>0</v>
      </c>
      <c r="BI171" s="213">
        <f>IF(N171="nulová",J171,0)</f>
        <v>0</v>
      </c>
      <c r="BJ171" s="15" t="s">
        <v>83</v>
      </c>
      <c r="BK171" s="213">
        <f>ROUND(I171*H171,2)</f>
        <v>0</v>
      </c>
      <c r="BL171" s="15" t="s">
        <v>147</v>
      </c>
      <c r="BM171" s="15" t="s">
        <v>270</v>
      </c>
    </row>
    <row r="172" spans="2:47" s="1" customFormat="1" ht="12">
      <c r="B172" s="36"/>
      <c r="C172" s="37"/>
      <c r="D172" s="214" t="s">
        <v>149</v>
      </c>
      <c r="E172" s="37"/>
      <c r="F172" s="215" t="s">
        <v>271</v>
      </c>
      <c r="G172" s="37"/>
      <c r="H172" s="37"/>
      <c r="I172" s="128"/>
      <c r="J172" s="37"/>
      <c r="K172" s="37"/>
      <c r="L172" s="41"/>
      <c r="M172" s="216"/>
      <c r="N172" s="77"/>
      <c r="O172" s="77"/>
      <c r="P172" s="77"/>
      <c r="Q172" s="77"/>
      <c r="R172" s="77"/>
      <c r="S172" s="77"/>
      <c r="T172" s="78"/>
      <c r="AT172" s="15" t="s">
        <v>149</v>
      </c>
      <c r="AU172" s="15" t="s">
        <v>85</v>
      </c>
    </row>
    <row r="173" spans="2:51" s="11" customFormat="1" ht="12">
      <c r="B173" s="217"/>
      <c r="C173" s="218"/>
      <c r="D173" s="214" t="s">
        <v>151</v>
      </c>
      <c r="E173" s="219" t="s">
        <v>21</v>
      </c>
      <c r="F173" s="220" t="s">
        <v>272</v>
      </c>
      <c r="G173" s="218"/>
      <c r="H173" s="221">
        <v>206.4</v>
      </c>
      <c r="I173" s="222"/>
      <c r="J173" s="218"/>
      <c r="K173" s="218"/>
      <c r="L173" s="223"/>
      <c r="M173" s="224"/>
      <c r="N173" s="225"/>
      <c r="O173" s="225"/>
      <c r="P173" s="225"/>
      <c r="Q173" s="225"/>
      <c r="R173" s="225"/>
      <c r="S173" s="225"/>
      <c r="T173" s="226"/>
      <c r="AT173" s="227" t="s">
        <v>151</v>
      </c>
      <c r="AU173" s="227" t="s">
        <v>85</v>
      </c>
      <c r="AV173" s="11" t="s">
        <v>85</v>
      </c>
      <c r="AW173" s="11" t="s">
        <v>36</v>
      </c>
      <c r="AX173" s="11" t="s">
        <v>83</v>
      </c>
      <c r="AY173" s="227" t="s">
        <v>140</v>
      </c>
    </row>
    <row r="174" spans="2:65" s="1" customFormat="1" ht="22.5" customHeight="1">
      <c r="B174" s="36"/>
      <c r="C174" s="202" t="s">
        <v>273</v>
      </c>
      <c r="D174" s="202" t="s">
        <v>142</v>
      </c>
      <c r="E174" s="203" t="s">
        <v>274</v>
      </c>
      <c r="F174" s="204" t="s">
        <v>275</v>
      </c>
      <c r="G174" s="205" t="s">
        <v>263</v>
      </c>
      <c r="H174" s="206">
        <v>206.4</v>
      </c>
      <c r="I174" s="207"/>
      <c r="J174" s="208">
        <f>ROUND(I174*H174,2)</f>
        <v>0</v>
      </c>
      <c r="K174" s="204" t="s">
        <v>146</v>
      </c>
      <c r="L174" s="41"/>
      <c r="M174" s="209" t="s">
        <v>21</v>
      </c>
      <c r="N174" s="210" t="s">
        <v>46</v>
      </c>
      <c r="O174" s="77"/>
      <c r="P174" s="211">
        <f>O174*H174</f>
        <v>0</v>
      </c>
      <c r="Q174" s="211">
        <v>0</v>
      </c>
      <c r="R174" s="211">
        <f>Q174*H174</f>
        <v>0</v>
      </c>
      <c r="S174" s="211">
        <v>0</v>
      </c>
      <c r="T174" s="212">
        <f>S174*H174</f>
        <v>0</v>
      </c>
      <c r="AR174" s="15" t="s">
        <v>147</v>
      </c>
      <c r="AT174" s="15" t="s">
        <v>142</v>
      </c>
      <c r="AU174" s="15" t="s">
        <v>85</v>
      </c>
      <c r="AY174" s="15" t="s">
        <v>140</v>
      </c>
      <c r="BE174" s="213">
        <f>IF(N174="základní",J174,0)</f>
        <v>0</v>
      </c>
      <c r="BF174" s="213">
        <f>IF(N174="snížená",J174,0)</f>
        <v>0</v>
      </c>
      <c r="BG174" s="213">
        <f>IF(N174="zákl. přenesená",J174,0)</f>
        <v>0</v>
      </c>
      <c r="BH174" s="213">
        <f>IF(N174="sníž. přenesená",J174,0)</f>
        <v>0</v>
      </c>
      <c r="BI174" s="213">
        <f>IF(N174="nulová",J174,0)</f>
        <v>0</v>
      </c>
      <c r="BJ174" s="15" t="s">
        <v>83</v>
      </c>
      <c r="BK174" s="213">
        <f>ROUND(I174*H174,2)</f>
        <v>0</v>
      </c>
      <c r="BL174" s="15" t="s">
        <v>147</v>
      </c>
      <c r="BM174" s="15" t="s">
        <v>276</v>
      </c>
    </row>
    <row r="175" spans="2:47" s="1" customFormat="1" ht="12">
      <c r="B175" s="36"/>
      <c r="C175" s="37"/>
      <c r="D175" s="214" t="s">
        <v>149</v>
      </c>
      <c r="E175" s="37"/>
      <c r="F175" s="215" t="s">
        <v>271</v>
      </c>
      <c r="G175" s="37"/>
      <c r="H175" s="37"/>
      <c r="I175" s="128"/>
      <c r="J175" s="37"/>
      <c r="K175" s="37"/>
      <c r="L175" s="41"/>
      <c r="M175" s="216"/>
      <c r="N175" s="77"/>
      <c r="O175" s="77"/>
      <c r="P175" s="77"/>
      <c r="Q175" s="77"/>
      <c r="R175" s="77"/>
      <c r="S175" s="77"/>
      <c r="T175" s="78"/>
      <c r="AT175" s="15" t="s">
        <v>149</v>
      </c>
      <c r="AU175" s="15" t="s">
        <v>85</v>
      </c>
    </row>
    <row r="176" spans="2:65" s="1" customFormat="1" ht="22.5" customHeight="1">
      <c r="B176" s="36"/>
      <c r="C176" s="202" t="s">
        <v>277</v>
      </c>
      <c r="D176" s="202" t="s">
        <v>142</v>
      </c>
      <c r="E176" s="203" t="s">
        <v>278</v>
      </c>
      <c r="F176" s="204" t="s">
        <v>279</v>
      </c>
      <c r="G176" s="205" t="s">
        <v>263</v>
      </c>
      <c r="H176" s="206">
        <v>444.8</v>
      </c>
      <c r="I176" s="207"/>
      <c r="J176" s="208">
        <f>ROUND(I176*H176,2)</f>
        <v>0</v>
      </c>
      <c r="K176" s="204" t="s">
        <v>146</v>
      </c>
      <c r="L176" s="41"/>
      <c r="M176" s="209" t="s">
        <v>21</v>
      </c>
      <c r="N176" s="210" t="s">
        <v>46</v>
      </c>
      <c r="O176" s="77"/>
      <c r="P176" s="211">
        <f>O176*H176</f>
        <v>0</v>
      </c>
      <c r="Q176" s="211">
        <v>0</v>
      </c>
      <c r="R176" s="211">
        <f>Q176*H176</f>
        <v>0</v>
      </c>
      <c r="S176" s="211">
        <v>0</v>
      </c>
      <c r="T176" s="212">
        <f>S176*H176</f>
        <v>0</v>
      </c>
      <c r="AR176" s="15" t="s">
        <v>147</v>
      </c>
      <c r="AT176" s="15" t="s">
        <v>142</v>
      </c>
      <c r="AU176" s="15" t="s">
        <v>85</v>
      </c>
      <c r="AY176" s="15" t="s">
        <v>140</v>
      </c>
      <c r="BE176" s="213">
        <f>IF(N176="základní",J176,0)</f>
        <v>0</v>
      </c>
      <c r="BF176" s="213">
        <f>IF(N176="snížená",J176,0)</f>
        <v>0</v>
      </c>
      <c r="BG176" s="213">
        <f>IF(N176="zákl. přenesená",J176,0)</f>
        <v>0</v>
      </c>
      <c r="BH176" s="213">
        <f>IF(N176="sníž. přenesená",J176,0)</f>
        <v>0</v>
      </c>
      <c r="BI176" s="213">
        <f>IF(N176="nulová",J176,0)</f>
        <v>0</v>
      </c>
      <c r="BJ176" s="15" t="s">
        <v>83</v>
      </c>
      <c r="BK176" s="213">
        <f>ROUND(I176*H176,2)</f>
        <v>0</v>
      </c>
      <c r="BL176" s="15" t="s">
        <v>147</v>
      </c>
      <c r="BM176" s="15" t="s">
        <v>280</v>
      </c>
    </row>
    <row r="177" spans="2:47" s="1" customFormat="1" ht="12">
      <c r="B177" s="36"/>
      <c r="C177" s="37"/>
      <c r="D177" s="214" t="s">
        <v>149</v>
      </c>
      <c r="E177" s="37"/>
      <c r="F177" s="215" t="s">
        <v>281</v>
      </c>
      <c r="G177" s="37"/>
      <c r="H177" s="37"/>
      <c r="I177" s="128"/>
      <c r="J177" s="37"/>
      <c r="K177" s="37"/>
      <c r="L177" s="41"/>
      <c r="M177" s="216"/>
      <c r="N177" s="77"/>
      <c r="O177" s="77"/>
      <c r="P177" s="77"/>
      <c r="Q177" s="77"/>
      <c r="R177" s="77"/>
      <c r="S177" s="77"/>
      <c r="T177" s="78"/>
      <c r="AT177" s="15" t="s">
        <v>149</v>
      </c>
      <c r="AU177" s="15" t="s">
        <v>85</v>
      </c>
    </row>
    <row r="178" spans="2:51" s="11" customFormat="1" ht="12">
      <c r="B178" s="217"/>
      <c r="C178" s="218"/>
      <c r="D178" s="214" t="s">
        <v>151</v>
      </c>
      <c r="E178" s="219" t="s">
        <v>21</v>
      </c>
      <c r="F178" s="220" t="s">
        <v>282</v>
      </c>
      <c r="G178" s="218"/>
      <c r="H178" s="221">
        <v>444.8</v>
      </c>
      <c r="I178" s="222"/>
      <c r="J178" s="218"/>
      <c r="K178" s="218"/>
      <c r="L178" s="223"/>
      <c r="M178" s="224"/>
      <c r="N178" s="225"/>
      <c r="O178" s="225"/>
      <c r="P178" s="225"/>
      <c r="Q178" s="225"/>
      <c r="R178" s="225"/>
      <c r="S178" s="225"/>
      <c r="T178" s="226"/>
      <c r="AT178" s="227" t="s">
        <v>151</v>
      </c>
      <c r="AU178" s="227" t="s">
        <v>85</v>
      </c>
      <c r="AV178" s="11" t="s">
        <v>85</v>
      </c>
      <c r="AW178" s="11" t="s">
        <v>36</v>
      </c>
      <c r="AX178" s="11" t="s">
        <v>83</v>
      </c>
      <c r="AY178" s="227" t="s">
        <v>140</v>
      </c>
    </row>
    <row r="179" spans="2:65" s="1" customFormat="1" ht="22.5" customHeight="1">
      <c r="B179" s="36"/>
      <c r="C179" s="202" t="s">
        <v>283</v>
      </c>
      <c r="D179" s="202" t="s">
        <v>142</v>
      </c>
      <c r="E179" s="203" t="s">
        <v>284</v>
      </c>
      <c r="F179" s="204" t="s">
        <v>285</v>
      </c>
      <c r="G179" s="205" t="s">
        <v>263</v>
      </c>
      <c r="H179" s="206">
        <v>444.8</v>
      </c>
      <c r="I179" s="207"/>
      <c r="J179" s="208">
        <f>ROUND(I179*H179,2)</f>
        <v>0</v>
      </c>
      <c r="K179" s="204" t="s">
        <v>146</v>
      </c>
      <c r="L179" s="41"/>
      <c r="M179" s="209" t="s">
        <v>21</v>
      </c>
      <c r="N179" s="210" t="s">
        <v>46</v>
      </c>
      <c r="O179" s="77"/>
      <c r="P179" s="211">
        <f>O179*H179</f>
        <v>0</v>
      </c>
      <c r="Q179" s="211">
        <v>0</v>
      </c>
      <c r="R179" s="211">
        <f>Q179*H179</f>
        <v>0</v>
      </c>
      <c r="S179" s="211">
        <v>0</v>
      </c>
      <c r="T179" s="212">
        <f>S179*H179</f>
        <v>0</v>
      </c>
      <c r="AR179" s="15" t="s">
        <v>147</v>
      </c>
      <c r="AT179" s="15" t="s">
        <v>142</v>
      </c>
      <c r="AU179" s="15" t="s">
        <v>85</v>
      </c>
      <c r="AY179" s="15" t="s">
        <v>140</v>
      </c>
      <c r="BE179" s="213">
        <f>IF(N179="základní",J179,0)</f>
        <v>0</v>
      </c>
      <c r="BF179" s="213">
        <f>IF(N179="snížená",J179,0)</f>
        <v>0</v>
      </c>
      <c r="BG179" s="213">
        <f>IF(N179="zákl. přenesená",J179,0)</f>
        <v>0</v>
      </c>
      <c r="BH179" s="213">
        <f>IF(N179="sníž. přenesená",J179,0)</f>
        <v>0</v>
      </c>
      <c r="BI179" s="213">
        <f>IF(N179="nulová",J179,0)</f>
        <v>0</v>
      </c>
      <c r="BJ179" s="15" t="s">
        <v>83</v>
      </c>
      <c r="BK179" s="213">
        <f>ROUND(I179*H179,2)</f>
        <v>0</v>
      </c>
      <c r="BL179" s="15" t="s">
        <v>147</v>
      </c>
      <c r="BM179" s="15" t="s">
        <v>286</v>
      </c>
    </row>
    <row r="180" spans="2:47" s="1" customFormat="1" ht="12">
      <c r="B180" s="36"/>
      <c r="C180" s="37"/>
      <c r="D180" s="214" t="s">
        <v>149</v>
      </c>
      <c r="E180" s="37"/>
      <c r="F180" s="215" t="s">
        <v>281</v>
      </c>
      <c r="G180" s="37"/>
      <c r="H180" s="37"/>
      <c r="I180" s="128"/>
      <c r="J180" s="37"/>
      <c r="K180" s="37"/>
      <c r="L180" s="41"/>
      <c r="M180" s="216"/>
      <c r="N180" s="77"/>
      <c r="O180" s="77"/>
      <c r="P180" s="77"/>
      <c r="Q180" s="77"/>
      <c r="R180" s="77"/>
      <c r="S180" s="77"/>
      <c r="T180" s="78"/>
      <c r="AT180" s="15" t="s">
        <v>149</v>
      </c>
      <c r="AU180" s="15" t="s">
        <v>85</v>
      </c>
    </row>
    <row r="181" spans="2:65" s="1" customFormat="1" ht="22.5" customHeight="1">
      <c r="B181" s="36"/>
      <c r="C181" s="202" t="s">
        <v>287</v>
      </c>
      <c r="D181" s="202" t="s">
        <v>142</v>
      </c>
      <c r="E181" s="203" t="s">
        <v>288</v>
      </c>
      <c r="F181" s="204" t="s">
        <v>289</v>
      </c>
      <c r="G181" s="205" t="s">
        <v>155</v>
      </c>
      <c r="H181" s="206">
        <v>380</v>
      </c>
      <c r="I181" s="207"/>
      <c r="J181" s="208">
        <f>ROUND(I181*H181,2)</f>
        <v>0</v>
      </c>
      <c r="K181" s="204" t="s">
        <v>146</v>
      </c>
      <c r="L181" s="41"/>
      <c r="M181" s="209" t="s">
        <v>21</v>
      </c>
      <c r="N181" s="210" t="s">
        <v>46</v>
      </c>
      <c r="O181" s="77"/>
      <c r="P181" s="211">
        <f>O181*H181</f>
        <v>0</v>
      </c>
      <c r="Q181" s="211">
        <v>0.00085</v>
      </c>
      <c r="R181" s="211">
        <f>Q181*H181</f>
        <v>0.323</v>
      </c>
      <c r="S181" s="211">
        <v>0</v>
      </c>
      <c r="T181" s="212">
        <f>S181*H181</f>
        <v>0</v>
      </c>
      <c r="AR181" s="15" t="s">
        <v>147</v>
      </c>
      <c r="AT181" s="15" t="s">
        <v>142</v>
      </c>
      <c r="AU181" s="15" t="s">
        <v>85</v>
      </c>
      <c r="AY181" s="15" t="s">
        <v>140</v>
      </c>
      <c r="BE181" s="213">
        <f>IF(N181="základní",J181,0)</f>
        <v>0</v>
      </c>
      <c r="BF181" s="213">
        <f>IF(N181="snížená",J181,0)</f>
        <v>0</v>
      </c>
      <c r="BG181" s="213">
        <f>IF(N181="zákl. přenesená",J181,0)</f>
        <v>0</v>
      </c>
      <c r="BH181" s="213">
        <f>IF(N181="sníž. přenesená",J181,0)</f>
        <v>0</v>
      </c>
      <c r="BI181" s="213">
        <f>IF(N181="nulová",J181,0)</f>
        <v>0</v>
      </c>
      <c r="BJ181" s="15" t="s">
        <v>83</v>
      </c>
      <c r="BK181" s="213">
        <f>ROUND(I181*H181,2)</f>
        <v>0</v>
      </c>
      <c r="BL181" s="15" t="s">
        <v>147</v>
      </c>
      <c r="BM181" s="15" t="s">
        <v>290</v>
      </c>
    </row>
    <row r="182" spans="2:47" s="1" customFormat="1" ht="12">
      <c r="B182" s="36"/>
      <c r="C182" s="37"/>
      <c r="D182" s="214" t="s">
        <v>149</v>
      </c>
      <c r="E182" s="37"/>
      <c r="F182" s="215" t="s">
        <v>291</v>
      </c>
      <c r="G182" s="37"/>
      <c r="H182" s="37"/>
      <c r="I182" s="128"/>
      <c r="J182" s="37"/>
      <c r="K182" s="37"/>
      <c r="L182" s="41"/>
      <c r="M182" s="216"/>
      <c r="N182" s="77"/>
      <c r="O182" s="77"/>
      <c r="P182" s="77"/>
      <c r="Q182" s="77"/>
      <c r="R182" s="77"/>
      <c r="S182" s="77"/>
      <c r="T182" s="78"/>
      <c r="AT182" s="15" t="s">
        <v>149</v>
      </c>
      <c r="AU182" s="15" t="s">
        <v>85</v>
      </c>
    </row>
    <row r="183" spans="2:51" s="11" customFormat="1" ht="12">
      <c r="B183" s="217"/>
      <c r="C183" s="218"/>
      <c r="D183" s="214" t="s">
        <v>151</v>
      </c>
      <c r="E183" s="219" t="s">
        <v>21</v>
      </c>
      <c r="F183" s="220" t="s">
        <v>292</v>
      </c>
      <c r="G183" s="218"/>
      <c r="H183" s="221">
        <v>380</v>
      </c>
      <c r="I183" s="222"/>
      <c r="J183" s="218"/>
      <c r="K183" s="218"/>
      <c r="L183" s="223"/>
      <c r="M183" s="224"/>
      <c r="N183" s="225"/>
      <c r="O183" s="225"/>
      <c r="P183" s="225"/>
      <c r="Q183" s="225"/>
      <c r="R183" s="225"/>
      <c r="S183" s="225"/>
      <c r="T183" s="226"/>
      <c r="AT183" s="227" t="s">
        <v>151</v>
      </c>
      <c r="AU183" s="227" t="s">
        <v>85</v>
      </c>
      <c r="AV183" s="11" t="s">
        <v>85</v>
      </c>
      <c r="AW183" s="11" t="s">
        <v>36</v>
      </c>
      <c r="AX183" s="11" t="s">
        <v>83</v>
      </c>
      <c r="AY183" s="227" t="s">
        <v>140</v>
      </c>
    </row>
    <row r="184" spans="2:65" s="1" customFormat="1" ht="22.5" customHeight="1">
      <c r="B184" s="36"/>
      <c r="C184" s="202" t="s">
        <v>293</v>
      </c>
      <c r="D184" s="202" t="s">
        <v>142</v>
      </c>
      <c r="E184" s="203" t="s">
        <v>294</v>
      </c>
      <c r="F184" s="204" t="s">
        <v>295</v>
      </c>
      <c r="G184" s="205" t="s">
        <v>155</v>
      </c>
      <c r="H184" s="206">
        <v>380</v>
      </c>
      <c r="I184" s="207"/>
      <c r="J184" s="208">
        <f>ROUND(I184*H184,2)</f>
        <v>0</v>
      </c>
      <c r="K184" s="204" t="s">
        <v>146</v>
      </c>
      <c r="L184" s="41"/>
      <c r="M184" s="209" t="s">
        <v>21</v>
      </c>
      <c r="N184" s="210" t="s">
        <v>46</v>
      </c>
      <c r="O184" s="77"/>
      <c r="P184" s="211">
        <f>O184*H184</f>
        <v>0</v>
      </c>
      <c r="Q184" s="211">
        <v>0</v>
      </c>
      <c r="R184" s="211">
        <f>Q184*H184</f>
        <v>0</v>
      </c>
      <c r="S184" s="211">
        <v>0</v>
      </c>
      <c r="T184" s="212">
        <f>S184*H184</f>
        <v>0</v>
      </c>
      <c r="AR184" s="15" t="s">
        <v>147</v>
      </c>
      <c r="AT184" s="15" t="s">
        <v>142</v>
      </c>
      <c r="AU184" s="15" t="s">
        <v>85</v>
      </c>
      <c r="AY184" s="15" t="s">
        <v>140</v>
      </c>
      <c r="BE184" s="213">
        <f>IF(N184="základní",J184,0)</f>
        <v>0</v>
      </c>
      <c r="BF184" s="213">
        <f>IF(N184="snížená",J184,0)</f>
        <v>0</v>
      </c>
      <c r="BG184" s="213">
        <f>IF(N184="zákl. přenesená",J184,0)</f>
        <v>0</v>
      </c>
      <c r="BH184" s="213">
        <f>IF(N184="sníž. přenesená",J184,0)</f>
        <v>0</v>
      </c>
      <c r="BI184" s="213">
        <f>IF(N184="nulová",J184,0)</f>
        <v>0</v>
      </c>
      <c r="BJ184" s="15" t="s">
        <v>83</v>
      </c>
      <c r="BK184" s="213">
        <f>ROUND(I184*H184,2)</f>
        <v>0</v>
      </c>
      <c r="BL184" s="15" t="s">
        <v>147</v>
      </c>
      <c r="BM184" s="15" t="s">
        <v>296</v>
      </c>
    </row>
    <row r="185" spans="2:65" s="1" customFormat="1" ht="22.5" customHeight="1">
      <c r="B185" s="36"/>
      <c r="C185" s="202" t="s">
        <v>297</v>
      </c>
      <c r="D185" s="202" t="s">
        <v>142</v>
      </c>
      <c r="E185" s="203" t="s">
        <v>298</v>
      </c>
      <c r="F185" s="204" t="s">
        <v>299</v>
      </c>
      <c r="G185" s="205" t="s">
        <v>263</v>
      </c>
      <c r="H185" s="206">
        <v>651.2</v>
      </c>
      <c r="I185" s="207"/>
      <c r="J185" s="208">
        <f>ROUND(I185*H185,2)</f>
        <v>0</v>
      </c>
      <c r="K185" s="204" t="s">
        <v>146</v>
      </c>
      <c r="L185" s="41"/>
      <c r="M185" s="209" t="s">
        <v>21</v>
      </c>
      <c r="N185" s="210" t="s">
        <v>46</v>
      </c>
      <c r="O185" s="77"/>
      <c r="P185" s="211">
        <f>O185*H185</f>
        <v>0</v>
      </c>
      <c r="Q185" s="211">
        <v>0</v>
      </c>
      <c r="R185" s="211">
        <f>Q185*H185</f>
        <v>0</v>
      </c>
      <c r="S185" s="211">
        <v>0</v>
      </c>
      <c r="T185" s="212">
        <f>S185*H185</f>
        <v>0</v>
      </c>
      <c r="AR185" s="15" t="s">
        <v>147</v>
      </c>
      <c r="AT185" s="15" t="s">
        <v>142</v>
      </c>
      <c r="AU185" s="15" t="s">
        <v>85</v>
      </c>
      <c r="AY185" s="15" t="s">
        <v>140</v>
      </c>
      <c r="BE185" s="213">
        <f>IF(N185="základní",J185,0)</f>
        <v>0</v>
      </c>
      <c r="BF185" s="213">
        <f>IF(N185="snížená",J185,0)</f>
        <v>0</v>
      </c>
      <c r="BG185" s="213">
        <f>IF(N185="zákl. přenesená",J185,0)</f>
        <v>0</v>
      </c>
      <c r="BH185" s="213">
        <f>IF(N185="sníž. přenesená",J185,0)</f>
        <v>0</v>
      </c>
      <c r="BI185" s="213">
        <f>IF(N185="nulová",J185,0)</f>
        <v>0</v>
      </c>
      <c r="BJ185" s="15" t="s">
        <v>83</v>
      </c>
      <c r="BK185" s="213">
        <f>ROUND(I185*H185,2)</f>
        <v>0</v>
      </c>
      <c r="BL185" s="15" t="s">
        <v>147</v>
      </c>
      <c r="BM185" s="15" t="s">
        <v>300</v>
      </c>
    </row>
    <row r="186" spans="2:47" s="1" customFormat="1" ht="12">
      <c r="B186" s="36"/>
      <c r="C186" s="37"/>
      <c r="D186" s="214" t="s">
        <v>149</v>
      </c>
      <c r="E186" s="37"/>
      <c r="F186" s="215" t="s">
        <v>301</v>
      </c>
      <c r="G186" s="37"/>
      <c r="H186" s="37"/>
      <c r="I186" s="128"/>
      <c r="J186" s="37"/>
      <c r="K186" s="37"/>
      <c r="L186" s="41"/>
      <c r="M186" s="216"/>
      <c r="N186" s="77"/>
      <c r="O186" s="77"/>
      <c r="P186" s="77"/>
      <c r="Q186" s="77"/>
      <c r="R186" s="77"/>
      <c r="S186" s="77"/>
      <c r="T186" s="78"/>
      <c r="AT186" s="15" t="s">
        <v>149</v>
      </c>
      <c r="AU186" s="15" t="s">
        <v>85</v>
      </c>
    </row>
    <row r="187" spans="2:51" s="11" customFormat="1" ht="12">
      <c r="B187" s="217"/>
      <c r="C187" s="218"/>
      <c r="D187" s="214" t="s">
        <v>151</v>
      </c>
      <c r="E187" s="219" t="s">
        <v>21</v>
      </c>
      <c r="F187" s="220" t="s">
        <v>302</v>
      </c>
      <c r="G187" s="218"/>
      <c r="H187" s="221">
        <v>651.2</v>
      </c>
      <c r="I187" s="222"/>
      <c r="J187" s="218"/>
      <c r="K187" s="218"/>
      <c r="L187" s="223"/>
      <c r="M187" s="224"/>
      <c r="N187" s="225"/>
      <c r="O187" s="225"/>
      <c r="P187" s="225"/>
      <c r="Q187" s="225"/>
      <c r="R187" s="225"/>
      <c r="S187" s="225"/>
      <c r="T187" s="226"/>
      <c r="AT187" s="227" t="s">
        <v>151</v>
      </c>
      <c r="AU187" s="227" t="s">
        <v>85</v>
      </c>
      <c r="AV187" s="11" t="s">
        <v>85</v>
      </c>
      <c r="AW187" s="11" t="s">
        <v>36</v>
      </c>
      <c r="AX187" s="11" t="s">
        <v>83</v>
      </c>
      <c r="AY187" s="227" t="s">
        <v>140</v>
      </c>
    </row>
    <row r="188" spans="2:65" s="1" customFormat="1" ht="22.5" customHeight="1">
      <c r="B188" s="36"/>
      <c r="C188" s="202" t="s">
        <v>303</v>
      </c>
      <c r="D188" s="202" t="s">
        <v>142</v>
      </c>
      <c r="E188" s="203" t="s">
        <v>304</v>
      </c>
      <c r="F188" s="204" t="s">
        <v>305</v>
      </c>
      <c r="G188" s="205" t="s">
        <v>263</v>
      </c>
      <c r="H188" s="206">
        <v>651.2</v>
      </c>
      <c r="I188" s="207"/>
      <c r="J188" s="208">
        <f>ROUND(I188*H188,2)</f>
        <v>0</v>
      </c>
      <c r="K188" s="204" t="s">
        <v>146</v>
      </c>
      <c r="L188" s="41"/>
      <c r="M188" s="209" t="s">
        <v>21</v>
      </c>
      <c r="N188" s="210" t="s">
        <v>46</v>
      </c>
      <c r="O188" s="77"/>
      <c r="P188" s="211">
        <f>O188*H188</f>
        <v>0</v>
      </c>
      <c r="Q188" s="211">
        <v>0</v>
      </c>
      <c r="R188" s="211">
        <f>Q188*H188</f>
        <v>0</v>
      </c>
      <c r="S188" s="211">
        <v>0</v>
      </c>
      <c r="T188" s="212">
        <f>S188*H188</f>
        <v>0</v>
      </c>
      <c r="AR188" s="15" t="s">
        <v>147</v>
      </c>
      <c r="AT188" s="15" t="s">
        <v>142</v>
      </c>
      <c r="AU188" s="15" t="s">
        <v>85</v>
      </c>
      <c r="AY188" s="15" t="s">
        <v>140</v>
      </c>
      <c r="BE188" s="213">
        <f>IF(N188="základní",J188,0)</f>
        <v>0</v>
      </c>
      <c r="BF188" s="213">
        <f>IF(N188="snížená",J188,0)</f>
        <v>0</v>
      </c>
      <c r="BG188" s="213">
        <f>IF(N188="zákl. přenesená",J188,0)</f>
        <v>0</v>
      </c>
      <c r="BH188" s="213">
        <f>IF(N188="sníž. přenesená",J188,0)</f>
        <v>0</v>
      </c>
      <c r="BI188" s="213">
        <f>IF(N188="nulová",J188,0)</f>
        <v>0</v>
      </c>
      <c r="BJ188" s="15" t="s">
        <v>83</v>
      </c>
      <c r="BK188" s="213">
        <f>ROUND(I188*H188,2)</f>
        <v>0</v>
      </c>
      <c r="BL188" s="15" t="s">
        <v>147</v>
      </c>
      <c r="BM188" s="15" t="s">
        <v>306</v>
      </c>
    </row>
    <row r="189" spans="2:47" s="1" customFormat="1" ht="12">
      <c r="B189" s="36"/>
      <c r="C189" s="37"/>
      <c r="D189" s="214" t="s">
        <v>149</v>
      </c>
      <c r="E189" s="37"/>
      <c r="F189" s="215" t="s">
        <v>301</v>
      </c>
      <c r="G189" s="37"/>
      <c r="H189" s="37"/>
      <c r="I189" s="128"/>
      <c r="J189" s="37"/>
      <c r="K189" s="37"/>
      <c r="L189" s="41"/>
      <c r="M189" s="216"/>
      <c r="N189" s="77"/>
      <c r="O189" s="77"/>
      <c r="P189" s="77"/>
      <c r="Q189" s="77"/>
      <c r="R189" s="77"/>
      <c r="S189" s="77"/>
      <c r="T189" s="78"/>
      <c r="AT189" s="15" t="s">
        <v>149</v>
      </c>
      <c r="AU189" s="15" t="s">
        <v>85</v>
      </c>
    </row>
    <row r="190" spans="2:65" s="1" customFormat="1" ht="16.5" customHeight="1">
      <c r="B190" s="36"/>
      <c r="C190" s="202" t="s">
        <v>307</v>
      </c>
      <c r="D190" s="202" t="s">
        <v>142</v>
      </c>
      <c r="E190" s="203" t="s">
        <v>308</v>
      </c>
      <c r="F190" s="204" t="s">
        <v>309</v>
      </c>
      <c r="G190" s="205" t="s">
        <v>263</v>
      </c>
      <c r="H190" s="206">
        <v>651.2</v>
      </c>
      <c r="I190" s="207"/>
      <c r="J190" s="208">
        <f>ROUND(I190*H190,2)</f>
        <v>0</v>
      </c>
      <c r="K190" s="204" t="s">
        <v>146</v>
      </c>
      <c r="L190" s="41"/>
      <c r="M190" s="209" t="s">
        <v>21</v>
      </c>
      <c r="N190" s="210" t="s">
        <v>46</v>
      </c>
      <c r="O190" s="77"/>
      <c r="P190" s="211">
        <f>O190*H190</f>
        <v>0</v>
      </c>
      <c r="Q190" s="211">
        <v>0</v>
      </c>
      <c r="R190" s="211">
        <f>Q190*H190</f>
        <v>0</v>
      </c>
      <c r="S190" s="211">
        <v>0</v>
      </c>
      <c r="T190" s="212">
        <f>S190*H190</f>
        <v>0</v>
      </c>
      <c r="AR190" s="15" t="s">
        <v>147</v>
      </c>
      <c r="AT190" s="15" t="s">
        <v>142</v>
      </c>
      <c r="AU190" s="15" t="s">
        <v>85</v>
      </c>
      <c r="AY190" s="15" t="s">
        <v>140</v>
      </c>
      <c r="BE190" s="213">
        <f>IF(N190="základní",J190,0)</f>
        <v>0</v>
      </c>
      <c r="BF190" s="213">
        <f>IF(N190="snížená",J190,0)</f>
        <v>0</v>
      </c>
      <c r="BG190" s="213">
        <f>IF(N190="zákl. přenesená",J190,0)</f>
        <v>0</v>
      </c>
      <c r="BH190" s="213">
        <f>IF(N190="sníž. přenesená",J190,0)</f>
        <v>0</v>
      </c>
      <c r="BI190" s="213">
        <f>IF(N190="nulová",J190,0)</f>
        <v>0</v>
      </c>
      <c r="BJ190" s="15" t="s">
        <v>83</v>
      </c>
      <c r="BK190" s="213">
        <f>ROUND(I190*H190,2)</f>
        <v>0</v>
      </c>
      <c r="BL190" s="15" t="s">
        <v>147</v>
      </c>
      <c r="BM190" s="15" t="s">
        <v>310</v>
      </c>
    </row>
    <row r="191" spans="2:47" s="1" customFormat="1" ht="12">
      <c r="B191" s="36"/>
      <c r="C191" s="37"/>
      <c r="D191" s="214" t="s">
        <v>149</v>
      </c>
      <c r="E191" s="37"/>
      <c r="F191" s="215" t="s">
        <v>311</v>
      </c>
      <c r="G191" s="37"/>
      <c r="H191" s="37"/>
      <c r="I191" s="128"/>
      <c r="J191" s="37"/>
      <c r="K191" s="37"/>
      <c r="L191" s="41"/>
      <c r="M191" s="216"/>
      <c r="N191" s="77"/>
      <c r="O191" s="77"/>
      <c r="P191" s="77"/>
      <c r="Q191" s="77"/>
      <c r="R191" s="77"/>
      <c r="S191" s="77"/>
      <c r="T191" s="78"/>
      <c r="AT191" s="15" t="s">
        <v>149</v>
      </c>
      <c r="AU191" s="15" t="s">
        <v>85</v>
      </c>
    </row>
    <row r="192" spans="2:65" s="1" customFormat="1" ht="16.5" customHeight="1">
      <c r="B192" s="36"/>
      <c r="C192" s="202" t="s">
        <v>312</v>
      </c>
      <c r="D192" s="202" t="s">
        <v>142</v>
      </c>
      <c r="E192" s="203" t="s">
        <v>313</v>
      </c>
      <c r="F192" s="204" t="s">
        <v>314</v>
      </c>
      <c r="G192" s="205" t="s">
        <v>263</v>
      </c>
      <c r="H192" s="206">
        <v>651.2</v>
      </c>
      <c r="I192" s="207"/>
      <c r="J192" s="208">
        <f>ROUND(I192*H192,2)</f>
        <v>0</v>
      </c>
      <c r="K192" s="204" t="s">
        <v>146</v>
      </c>
      <c r="L192" s="41"/>
      <c r="M192" s="209" t="s">
        <v>21</v>
      </c>
      <c r="N192" s="210" t="s">
        <v>46</v>
      </c>
      <c r="O192" s="77"/>
      <c r="P192" s="211">
        <f>O192*H192</f>
        <v>0</v>
      </c>
      <c r="Q192" s="211">
        <v>0</v>
      </c>
      <c r="R192" s="211">
        <f>Q192*H192</f>
        <v>0</v>
      </c>
      <c r="S192" s="211">
        <v>0</v>
      </c>
      <c r="T192" s="212">
        <f>S192*H192</f>
        <v>0</v>
      </c>
      <c r="AR192" s="15" t="s">
        <v>147</v>
      </c>
      <c r="AT192" s="15" t="s">
        <v>142</v>
      </c>
      <c r="AU192" s="15" t="s">
        <v>85</v>
      </c>
      <c r="AY192" s="15" t="s">
        <v>140</v>
      </c>
      <c r="BE192" s="213">
        <f>IF(N192="základní",J192,0)</f>
        <v>0</v>
      </c>
      <c r="BF192" s="213">
        <f>IF(N192="snížená",J192,0)</f>
        <v>0</v>
      </c>
      <c r="BG192" s="213">
        <f>IF(N192="zákl. přenesená",J192,0)</f>
        <v>0</v>
      </c>
      <c r="BH192" s="213">
        <f>IF(N192="sníž. přenesená",J192,0)</f>
        <v>0</v>
      </c>
      <c r="BI192" s="213">
        <f>IF(N192="nulová",J192,0)</f>
        <v>0</v>
      </c>
      <c r="BJ192" s="15" t="s">
        <v>83</v>
      </c>
      <c r="BK192" s="213">
        <f>ROUND(I192*H192,2)</f>
        <v>0</v>
      </c>
      <c r="BL192" s="15" t="s">
        <v>147</v>
      </c>
      <c r="BM192" s="15" t="s">
        <v>315</v>
      </c>
    </row>
    <row r="193" spans="2:47" s="1" customFormat="1" ht="12">
      <c r="B193" s="36"/>
      <c r="C193" s="37"/>
      <c r="D193" s="214" t="s">
        <v>149</v>
      </c>
      <c r="E193" s="37"/>
      <c r="F193" s="215" t="s">
        <v>316</v>
      </c>
      <c r="G193" s="37"/>
      <c r="H193" s="37"/>
      <c r="I193" s="128"/>
      <c r="J193" s="37"/>
      <c r="K193" s="37"/>
      <c r="L193" s="41"/>
      <c r="M193" s="216"/>
      <c r="N193" s="77"/>
      <c r="O193" s="77"/>
      <c r="P193" s="77"/>
      <c r="Q193" s="77"/>
      <c r="R193" s="77"/>
      <c r="S193" s="77"/>
      <c r="T193" s="78"/>
      <c r="AT193" s="15" t="s">
        <v>149</v>
      </c>
      <c r="AU193" s="15" t="s">
        <v>85</v>
      </c>
    </row>
    <row r="194" spans="2:65" s="1" customFormat="1" ht="22.5" customHeight="1">
      <c r="B194" s="36"/>
      <c r="C194" s="202" t="s">
        <v>317</v>
      </c>
      <c r="D194" s="202" t="s">
        <v>142</v>
      </c>
      <c r="E194" s="203" t="s">
        <v>318</v>
      </c>
      <c r="F194" s="204" t="s">
        <v>319</v>
      </c>
      <c r="G194" s="205" t="s">
        <v>320</v>
      </c>
      <c r="H194" s="206">
        <v>1367.52</v>
      </c>
      <c r="I194" s="207"/>
      <c r="J194" s="208">
        <f>ROUND(I194*H194,2)</f>
        <v>0</v>
      </c>
      <c r="K194" s="204" t="s">
        <v>146</v>
      </c>
      <c r="L194" s="41"/>
      <c r="M194" s="209" t="s">
        <v>21</v>
      </c>
      <c r="N194" s="210" t="s">
        <v>46</v>
      </c>
      <c r="O194" s="77"/>
      <c r="P194" s="211">
        <f>O194*H194</f>
        <v>0</v>
      </c>
      <c r="Q194" s="211">
        <v>0</v>
      </c>
      <c r="R194" s="211">
        <f>Q194*H194</f>
        <v>0</v>
      </c>
      <c r="S194" s="211">
        <v>0</v>
      </c>
      <c r="T194" s="212">
        <f>S194*H194</f>
        <v>0</v>
      </c>
      <c r="AR194" s="15" t="s">
        <v>147</v>
      </c>
      <c r="AT194" s="15" t="s">
        <v>142</v>
      </c>
      <c r="AU194" s="15" t="s">
        <v>85</v>
      </c>
      <c r="AY194" s="15" t="s">
        <v>140</v>
      </c>
      <c r="BE194" s="213">
        <f>IF(N194="základní",J194,0)</f>
        <v>0</v>
      </c>
      <c r="BF194" s="213">
        <f>IF(N194="snížená",J194,0)</f>
        <v>0</v>
      </c>
      <c r="BG194" s="213">
        <f>IF(N194="zákl. přenesená",J194,0)</f>
        <v>0</v>
      </c>
      <c r="BH194" s="213">
        <f>IF(N194="sníž. přenesená",J194,0)</f>
        <v>0</v>
      </c>
      <c r="BI194" s="213">
        <f>IF(N194="nulová",J194,0)</f>
        <v>0</v>
      </c>
      <c r="BJ194" s="15" t="s">
        <v>83</v>
      </c>
      <c r="BK194" s="213">
        <f>ROUND(I194*H194,2)</f>
        <v>0</v>
      </c>
      <c r="BL194" s="15" t="s">
        <v>147</v>
      </c>
      <c r="BM194" s="15" t="s">
        <v>321</v>
      </c>
    </row>
    <row r="195" spans="2:47" s="1" customFormat="1" ht="12">
      <c r="B195" s="36"/>
      <c r="C195" s="37"/>
      <c r="D195" s="214" t="s">
        <v>149</v>
      </c>
      <c r="E195" s="37"/>
      <c r="F195" s="215" t="s">
        <v>322</v>
      </c>
      <c r="G195" s="37"/>
      <c r="H195" s="37"/>
      <c r="I195" s="128"/>
      <c r="J195" s="37"/>
      <c r="K195" s="37"/>
      <c r="L195" s="41"/>
      <c r="M195" s="216"/>
      <c r="N195" s="77"/>
      <c r="O195" s="77"/>
      <c r="P195" s="77"/>
      <c r="Q195" s="77"/>
      <c r="R195" s="77"/>
      <c r="S195" s="77"/>
      <c r="T195" s="78"/>
      <c r="AT195" s="15" t="s">
        <v>149</v>
      </c>
      <c r="AU195" s="15" t="s">
        <v>85</v>
      </c>
    </row>
    <row r="196" spans="2:51" s="11" customFormat="1" ht="12">
      <c r="B196" s="217"/>
      <c r="C196" s="218"/>
      <c r="D196" s="214" t="s">
        <v>151</v>
      </c>
      <c r="E196" s="218"/>
      <c r="F196" s="220" t="s">
        <v>323</v>
      </c>
      <c r="G196" s="218"/>
      <c r="H196" s="221">
        <v>1367.52</v>
      </c>
      <c r="I196" s="222"/>
      <c r="J196" s="218"/>
      <c r="K196" s="218"/>
      <c r="L196" s="223"/>
      <c r="M196" s="224"/>
      <c r="N196" s="225"/>
      <c r="O196" s="225"/>
      <c r="P196" s="225"/>
      <c r="Q196" s="225"/>
      <c r="R196" s="225"/>
      <c r="S196" s="225"/>
      <c r="T196" s="226"/>
      <c r="AT196" s="227" t="s">
        <v>151</v>
      </c>
      <c r="AU196" s="227" t="s">
        <v>85</v>
      </c>
      <c r="AV196" s="11" t="s">
        <v>85</v>
      </c>
      <c r="AW196" s="11" t="s">
        <v>4</v>
      </c>
      <c r="AX196" s="11" t="s">
        <v>83</v>
      </c>
      <c r="AY196" s="227" t="s">
        <v>140</v>
      </c>
    </row>
    <row r="197" spans="2:65" s="1" customFormat="1" ht="16.5" customHeight="1">
      <c r="B197" s="36"/>
      <c r="C197" s="202" t="s">
        <v>324</v>
      </c>
      <c r="D197" s="202" t="s">
        <v>142</v>
      </c>
      <c r="E197" s="203" t="s">
        <v>325</v>
      </c>
      <c r="F197" s="204" t="s">
        <v>326</v>
      </c>
      <c r="G197" s="205" t="s">
        <v>263</v>
      </c>
      <c r="H197" s="206">
        <v>651.2</v>
      </c>
      <c r="I197" s="207"/>
      <c r="J197" s="208">
        <f>ROUND(I197*H197,2)</f>
        <v>0</v>
      </c>
      <c r="K197" s="204" t="s">
        <v>146</v>
      </c>
      <c r="L197" s="41"/>
      <c r="M197" s="209" t="s">
        <v>21</v>
      </c>
      <c r="N197" s="210" t="s">
        <v>46</v>
      </c>
      <c r="O197" s="77"/>
      <c r="P197" s="211">
        <f>O197*H197</f>
        <v>0</v>
      </c>
      <c r="Q197" s="211">
        <v>0</v>
      </c>
      <c r="R197" s="211">
        <f>Q197*H197</f>
        <v>0</v>
      </c>
      <c r="S197" s="211">
        <v>0</v>
      </c>
      <c r="T197" s="212">
        <f>S197*H197</f>
        <v>0</v>
      </c>
      <c r="AR197" s="15" t="s">
        <v>147</v>
      </c>
      <c r="AT197" s="15" t="s">
        <v>142</v>
      </c>
      <c r="AU197" s="15" t="s">
        <v>85</v>
      </c>
      <c r="AY197" s="15" t="s">
        <v>140</v>
      </c>
      <c r="BE197" s="213">
        <f>IF(N197="základní",J197,0)</f>
        <v>0</v>
      </c>
      <c r="BF197" s="213">
        <f>IF(N197="snížená",J197,0)</f>
        <v>0</v>
      </c>
      <c r="BG197" s="213">
        <f>IF(N197="zákl. přenesená",J197,0)</f>
        <v>0</v>
      </c>
      <c r="BH197" s="213">
        <f>IF(N197="sníž. přenesená",J197,0)</f>
        <v>0</v>
      </c>
      <c r="BI197" s="213">
        <f>IF(N197="nulová",J197,0)</f>
        <v>0</v>
      </c>
      <c r="BJ197" s="15" t="s">
        <v>83</v>
      </c>
      <c r="BK197" s="213">
        <f>ROUND(I197*H197,2)</f>
        <v>0</v>
      </c>
      <c r="BL197" s="15" t="s">
        <v>147</v>
      </c>
      <c r="BM197" s="15" t="s">
        <v>327</v>
      </c>
    </row>
    <row r="198" spans="2:47" s="1" customFormat="1" ht="12">
      <c r="B198" s="36"/>
      <c r="C198" s="37"/>
      <c r="D198" s="214" t="s">
        <v>149</v>
      </c>
      <c r="E198" s="37"/>
      <c r="F198" s="215" t="s">
        <v>328</v>
      </c>
      <c r="G198" s="37"/>
      <c r="H198" s="37"/>
      <c r="I198" s="128"/>
      <c r="J198" s="37"/>
      <c r="K198" s="37"/>
      <c r="L198" s="41"/>
      <c r="M198" s="216"/>
      <c r="N198" s="77"/>
      <c r="O198" s="77"/>
      <c r="P198" s="77"/>
      <c r="Q198" s="77"/>
      <c r="R198" s="77"/>
      <c r="S198" s="77"/>
      <c r="T198" s="78"/>
      <c r="AT198" s="15" t="s">
        <v>149</v>
      </c>
      <c r="AU198" s="15" t="s">
        <v>85</v>
      </c>
    </row>
    <row r="199" spans="2:65" s="1" customFormat="1" ht="22.5" customHeight="1">
      <c r="B199" s="36"/>
      <c r="C199" s="202" t="s">
        <v>329</v>
      </c>
      <c r="D199" s="202" t="s">
        <v>142</v>
      </c>
      <c r="E199" s="203" t="s">
        <v>330</v>
      </c>
      <c r="F199" s="204" t="s">
        <v>331</v>
      </c>
      <c r="G199" s="205" t="s">
        <v>263</v>
      </c>
      <c r="H199" s="206">
        <v>563.77</v>
      </c>
      <c r="I199" s="207"/>
      <c r="J199" s="208">
        <f>ROUND(I199*H199,2)</f>
        <v>0</v>
      </c>
      <c r="K199" s="204" t="s">
        <v>146</v>
      </c>
      <c r="L199" s="41"/>
      <c r="M199" s="209" t="s">
        <v>21</v>
      </c>
      <c r="N199" s="210" t="s">
        <v>46</v>
      </c>
      <c r="O199" s="77"/>
      <c r="P199" s="211">
        <f>O199*H199</f>
        <v>0</v>
      </c>
      <c r="Q199" s="211">
        <v>0</v>
      </c>
      <c r="R199" s="211">
        <f>Q199*H199</f>
        <v>0</v>
      </c>
      <c r="S199" s="211">
        <v>0</v>
      </c>
      <c r="T199" s="212">
        <f>S199*H199</f>
        <v>0</v>
      </c>
      <c r="AR199" s="15" t="s">
        <v>147</v>
      </c>
      <c r="AT199" s="15" t="s">
        <v>142</v>
      </c>
      <c r="AU199" s="15" t="s">
        <v>85</v>
      </c>
      <c r="AY199" s="15" t="s">
        <v>140</v>
      </c>
      <c r="BE199" s="213">
        <f>IF(N199="základní",J199,0)</f>
        <v>0</v>
      </c>
      <c r="BF199" s="213">
        <f>IF(N199="snížená",J199,0)</f>
        <v>0</v>
      </c>
      <c r="BG199" s="213">
        <f>IF(N199="zákl. přenesená",J199,0)</f>
        <v>0</v>
      </c>
      <c r="BH199" s="213">
        <f>IF(N199="sníž. přenesená",J199,0)</f>
        <v>0</v>
      </c>
      <c r="BI199" s="213">
        <f>IF(N199="nulová",J199,0)</f>
        <v>0</v>
      </c>
      <c r="BJ199" s="15" t="s">
        <v>83</v>
      </c>
      <c r="BK199" s="213">
        <f>ROUND(I199*H199,2)</f>
        <v>0</v>
      </c>
      <c r="BL199" s="15" t="s">
        <v>147</v>
      </c>
      <c r="BM199" s="15" t="s">
        <v>332</v>
      </c>
    </row>
    <row r="200" spans="2:47" s="1" customFormat="1" ht="12">
      <c r="B200" s="36"/>
      <c r="C200" s="37"/>
      <c r="D200" s="214" t="s">
        <v>149</v>
      </c>
      <c r="E200" s="37"/>
      <c r="F200" s="215" t="s">
        <v>333</v>
      </c>
      <c r="G200" s="37"/>
      <c r="H200" s="37"/>
      <c r="I200" s="128"/>
      <c r="J200" s="37"/>
      <c r="K200" s="37"/>
      <c r="L200" s="41"/>
      <c r="M200" s="216"/>
      <c r="N200" s="77"/>
      <c r="O200" s="77"/>
      <c r="P200" s="77"/>
      <c r="Q200" s="77"/>
      <c r="R200" s="77"/>
      <c r="S200" s="77"/>
      <c r="T200" s="78"/>
      <c r="AT200" s="15" t="s">
        <v>149</v>
      </c>
      <c r="AU200" s="15" t="s">
        <v>85</v>
      </c>
    </row>
    <row r="201" spans="2:51" s="11" customFormat="1" ht="12">
      <c r="B201" s="217"/>
      <c r="C201" s="218"/>
      <c r="D201" s="214" t="s">
        <v>151</v>
      </c>
      <c r="E201" s="219" t="s">
        <v>21</v>
      </c>
      <c r="F201" s="220" t="s">
        <v>334</v>
      </c>
      <c r="G201" s="218"/>
      <c r="H201" s="221">
        <v>563.77</v>
      </c>
      <c r="I201" s="222"/>
      <c r="J201" s="218"/>
      <c r="K201" s="218"/>
      <c r="L201" s="223"/>
      <c r="M201" s="224"/>
      <c r="N201" s="225"/>
      <c r="O201" s="225"/>
      <c r="P201" s="225"/>
      <c r="Q201" s="225"/>
      <c r="R201" s="225"/>
      <c r="S201" s="225"/>
      <c r="T201" s="226"/>
      <c r="AT201" s="227" t="s">
        <v>151</v>
      </c>
      <c r="AU201" s="227" t="s">
        <v>85</v>
      </c>
      <c r="AV201" s="11" t="s">
        <v>85</v>
      </c>
      <c r="AW201" s="11" t="s">
        <v>36</v>
      </c>
      <c r="AX201" s="11" t="s">
        <v>83</v>
      </c>
      <c r="AY201" s="227" t="s">
        <v>140</v>
      </c>
    </row>
    <row r="202" spans="2:65" s="1" customFormat="1" ht="16.5" customHeight="1">
      <c r="B202" s="36"/>
      <c r="C202" s="228" t="s">
        <v>335</v>
      </c>
      <c r="D202" s="228" t="s">
        <v>336</v>
      </c>
      <c r="E202" s="229" t="s">
        <v>337</v>
      </c>
      <c r="F202" s="230" t="s">
        <v>338</v>
      </c>
      <c r="G202" s="231" t="s">
        <v>320</v>
      </c>
      <c r="H202" s="232">
        <v>784.345</v>
      </c>
      <c r="I202" s="233"/>
      <c r="J202" s="234">
        <f>ROUND(I202*H202,2)</f>
        <v>0</v>
      </c>
      <c r="K202" s="230" t="s">
        <v>146</v>
      </c>
      <c r="L202" s="235"/>
      <c r="M202" s="236" t="s">
        <v>21</v>
      </c>
      <c r="N202" s="237" t="s">
        <v>46</v>
      </c>
      <c r="O202" s="77"/>
      <c r="P202" s="211">
        <f>O202*H202</f>
        <v>0</v>
      </c>
      <c r="Q202" s="211">
        <v>1</v>
      </c>
      <c r="R202" s="211">
        <f>Q202*H202</f>
        <v>784.345</v>
      </c>
      <c r="S202" s="211">
        <v>0</v>
      </c>
      <c r="T202" s="212">
        <f>S202*H202</f>
        <v>0</v>
      </c>
      <c r="AR202" s="15" t="s">
        <v>187</v>
      </c>
      <c r="AT202" s="15" t="s">
        <v>336</v>
      </c>
      <c r="AU202" s="15" t="s">
        <v>85</v>
      </c>
      <c r="AY202" s="15" t="s">
        <v>140</v>
      </c>
      <c r="BE202" s="213">
        <f>IF(N202="základní",J202,0)</f>
        <v>0</v>
      </c>
      <c r="BF202" s="213">
        <f>IF(N202="snížená",J202,0)</f>
        <v>0</v>
      </c>
      <c r="BG202" s="213">
        <f>IF(N202="zákl. přenesená",J202,0)</f>
        <v>0</v>
      </c>
      <c r="BH202" s="213">
        <f>IF(N202="sníž. přenesená",J202,0)</f>
        <v>0</v>
      </c>
      <c r="BI202" s="213">
        <f>IF(N202="nulová",J202,0)</f>
        <v>0</v>
      </c>
      <c r="BJ202" s="15" t="s">
        <v>83</v>
      </c>
      <c r="BK202" s="213">
        <f>ROUND(I202*H202,2)</f>
        <v>0</v>
      </c>
      <c r="BL202" s="15" t="s">
        <v>147</v>
      </c>
      <c r="BM202" s="15" t="s">
        <v>339</v>
      </c>
    </row>
    <row r="203" spans="2:51" s="11" customFormat="1" ht="12">
      <c r="B203" s="217"/>
      <c r="C203" s="218"/>
      <c r="D203" s="214" t="s">
        <v>151</v>
      </c>
      <c r="E203" s="219" t="s">
        <v>21</v>
      </c>
      <c r="F203" s="220" t="s">
        <v>340</v>
      </c>
      <c r="G203" s="218"/>
      <c r="H203" s="221">
        <v>746.995</v>
      </c>
      <c r="I203" s="222"/>
      <c r="J203" s="218"/>
      <c r="K203" s="218"/>
      <c r="L203" s="223"/>
      <c r="M203" s="224"/>
      <c r="N203" s="225"/>
      <c r="O203" s="225"/>
      <c r="P203" s="225"/>
      <c r="Q203" s="225"/>
      <c r="R203" s="225"/>
      <c r="S203" s="225"/>
      <c r="T203" s="226"/>
      <c r="AT203" s="227" t="s">
        <v>151</v>
      </c>
      <c r="AU203" s="227" t="s">
        <v>85</v>
      </c>
      <c r="AV203" s="11" t="s">
        <v>85</v>
      </c>
      <c r="AW203" s="11" t="s">
        <v>36</v>
      </c>
      <c r="AX203" s="11" t="s">
        <v>83</v>
      </c>
      <c r="AY203" s="227" t="s">
        <v>140</v>
      </c>
    </row>
    <row r="204" spans="2:51" s="11" customFormat="1" ht="12">
      <c r="B204" s="217"/>
      <c r="C204" s="218"/>
      <c r="D204" s="214" t="s">
        <v>151</v>
      </c>
      <c r="E204" s="218"/>
      <c r="F204" s="220" t="s">
        <v>341</v>
      </c>
      <c r="G204" s="218"/>
      <c r="H204" s="221">
        <v>784.345</v>
      </c>
      <c r="I204" s="222"/>
      <c r="J204" s="218"/>
      <c r="K204" s="218"/>
      <c r="L204" s="223"/>
      <c r="M204" s="224"/>
      <c r="N204" s="225"/>
      <c r="O204" s="225"/>
      <c r="P204" s="225"/>
      <c r="Q204" s="225"/>
      <c r="R204" s="225"/>
      <c r="S204" s="225"/>
      <c r="T204" s="226"/>
      <c r="AT204" s="227" t="s">
        <v>151</v>
      </c>
      <c r="AU204" s="227" t="s">
        <v>85</v>
      </c>
      <c r="AV204" s="11" t="s">
        <v>85</v>
      </c>
      <c r="AW204" s="11" t="s">
        <v>4</v>
      </c>
      <c r="AX204" s="11" t="s">
        <v>83</v>
      </c>
      <c r="AY204" s="227" t="s">
        <v>140</v>
      </c>
    </row>
    <row r="205" spans="2:65" s="1" customFormat="1" ht="22.5" customHeight="1">
      <c r="B205" s="36"/>
      <c r="C205" s="202" t="s">
        <v>342</v>
      </c>
      <c r="D205" s="202" t="s">
        <v>142</v>
      </c>
      <c r="E205" s="203" t="s">
        <v>343</v>
      </c>
      <c r="F205" s="204" t="s">
        <v>344</v>
      </c>
      <c r="G205" s="205" t="s">
        <v>263</v>
      </c>
      <c r="H205" s="206">
        <v>43.2</v>
      </c>
      <c r="I205" s="207"/>
      <c r="J205" s="208">
        <f>ROUND(I205*H205,2)</f>
        <v>0</v>
      </c>
      <c r="K205" s="204" t="s">
        <v>146</v>
      </c>
      <c r="L205" s="41"/>
      <c r="M205" s="209" t="s">
        <v>21</v>
      </c>
      <c r="N205" s="210" t="s">
        <v>46</v>
      </c>
      <c r="O205" s="77"/>
      <c r="P205" s="211">
        <f>O205*H205</f>
        <v>0</v>
      </c>
      <c r="Q205" s="211">
        <v>0</v>
      </c>
      <c r="R205" s="211">
        <f>Q205*H205</f>
        <v>0</v>
      </c>
      <c r="S205" s="211">
        <v>0</v>
      </c>
      <c r="T205" s="212">
        <f>S205*H205</f>
        <v>0</v>
      </c>
      <c r="AR205" s="15" t="s">
        <v>147</v>
      </c>
      <c r="AT205" s="15" t="s">
        <v>142</v>
      </c>
      <c r="AU205" s="15" t="s">
        <v>85</v>
      </c>
      <c r="AY205" s="15" t="s">
        <v>140</v>
      </c>
      <c r="BE205" s="213">
        <f>IF(N205="základní",J205,0)</f>
        <v>0</v>
      </c>
      <c r="BF205" s="213">
        <f>IF(N205="snížená",J205,0)</f>
        <v>0</v>
      </c>
      <c r="BG205" s="213">
        <f>IF(N205="zákl. přenesená",J205,0)</f>
        <v>0</v>
      </c>
      <c r="BH205" s="213">
        <f>IF(N205="sníž. přenesená",J205,0)</f>
        <v>0</v>
      </c>
      <c r="BI205" s="213">
        <f>IF(N205="nulová",J205,0)</f>
        <v>0</v>
      </c>
      <c r="BJ205" s="15" t="s">
        <v>83</v>
      </c>
      <c r="BK205" s="213">
        <f>ROUND(I205*H205,2)</f>
        <v>0</v>
      </c>
      <c r="BL205" s="15" t="s">
        <v>147</v>
      </c>
      <c r="BM205" s="15" t="s">
        <v>345</v>
      </c>
    </row>
    <row r="206" spans="2:47" s="1" customFormat="1" ht="12">
      <c r="B206" s="36"/>
      <c r="C206" s="37"/>
      <c r="D206" s="214" t="s">
        <v>149</v>
      </c>
      <c r="E206" s="37"/>
      <c r="F206" s="215" t="s">
        <v>346</v>
      </c>
      <c r="G206" s="37"/>
      <c r="H206" s="37"/>
      <c r="I206" s="128"/>
      <c r="J206" s="37"/>
      <c r="K206" s="37"/>
      <c r="L206" s="41"/>
      <c r="M206" s="216"/>
      <c r="N206" s="77"/>
      <c r="O206" s="77"/>
      <c r="P206" s="77"/>
      <c r="Q206" s="77"/>
      <c r="R206" s="77"/>
      <c r="S206" s="77"/>
      <c r="T206" s="78"/>
      <c r="AT206" s="15" t="s">
        <v>149</v>
      </c>
      <c r="AU206" s="15" t="s">
        <v>85</v>
      </c>
    </row>
    <row r="207" spans="2:51" s="11" customFormat="1" ht="12">
      <c r="B207" s="217"/>
      <c r="C207" s="218"/>
      <c r="D207" s="214" t="s">
        <v>151</v>
      </c>
      <c r="E207" s="219" t="s">
        <v>21</v>
      </c>
      <c r="F207" s="220" t="s">
        <v>347</v>
      </c>
      <c r="G207" s="218"/>
      <c r="H207" s="221">
        <v>43.2</v>
      </c>
      <c r="I207" s="222"/>
      <c r="J207" s="218"/>
      <c r="K207" s="218"/>
      <c r="L207" s="223"/>
      <c r="M207" s="224"/>
      <c r="N207" s="225"/>
      <c r="O207" s="225"/>
      <c r="P207" s="225"/>
      <c r="Q207" s="225"/>
      <c r="R207" s="225"/>
      <c r="S207" s="225"/>
      <c r="T207" s="226"/>
      <c r="AT207" s="227" t="s">
        <v>151</v>
      </c>
      <c r="AU207" s="227" t="s">
        <v>85</v>
      </c>
      <c r="AV207" s="11" t="s">
        <v>85</v>
      </c>
      <c r="AW207" s="11" t="s">
        <v>36</v>
      </c>
      <c r="AX207" s="11" t="s">
        <v>83</v>
      </c>
      <c r="AY207" s="227" t="s">
        <v>140</v>
      </c>
    </row>
    <row r="208" spans="2:65" s="1" customFormat="1" ht="16.5" customHeight="1">
      <c r="B208" s="36"/>
      <c r="C208" s="228" t="s">
        <v>348</v>
      </c>
      <c r="D208" s="228" t="s">
        <v>336</v>
      </c>
      <c r="E208" s="229" t="s">
        <v>349</v>
      </c>
      <c r="F208" s="230" t="s">
        <v>350</v>
      </c>
      <c r="G208" s="231" t="s">
        <v>320</v>
      </c>
      <c r="H208" s="232">
        <v>116.64</v>
      </c>
      <c r="I208" s="233"/>
      <c r="J208" s="234">
        <f>ROUND(I208*H208,2)</f>
        <v>0</v>
      </c>
      <c r="K208" s="230" t="s">
        <v>146</v>
      </c>
      <c r="L208" s="235"/>
      <c r="M208" s="236" t="s">
        <v>21</v>
      </c>
      <c r="N208" s="237" t="s">
        <v>46</v>
      </c>
      <c r="O208" s="77"/>
      <c r="P208" s="211">
        <f>O208*H208</f>
        <v>0</v>
      </c>
      <c r="Q208" s="211">
        <v>1</v>
      </c>
      <c r="R208" s="211">
        <f>Q208*H208</f>
        <v>116.64</v>
      </c>
      <c r="S208" s="211">
        <v>0</v>
      </c>
      <c r="T208" s="212">
        <f>S208*H208</f>
        <v>0</v>
      </c>
      <c r="AR208" s="15" t="s">
        <v>187</v>
      </c>
      <c r="AT208" s="15" t="s">
        <v>336</v>
      </c>
      <c r="AU208" s="15" t="s">
        <v>85</v>
      </c>
      <c r="AY208" s="15" t="s">
        <v>140</v>
      </c>
      <c r="BE208" s="213">
        <f>IF(N208="základní",J208,0)</f>
        <v>0</v>
      </c>
      <c r="BF208" s="213">
        <f>IF(N208="snížená",J208,0)</f>
        <v>0</v>
      </c>
      <c r="BG208" s="213">
        <f>IF(N208="zákl. přenesená",J208,0)</f>
        <v>0</v>
      </c>
      <c r="BH208" s="213">
        <f>IF(N208="sníž. přenesená",J208,0)</f>
        <v>0</v>
      </c>
      <c r="BI208" s="213">
        <f>IF(N208="nulová",J208,0)</f>
        <v>0</v>
      </c>
      <c r="BJ208" s="15" t="s">
        <v>83</v>
      </c>
      <c r="BK208" s="213">
        <f>ROUND(I208*H208,2)</f>
        <v>0</v>
      </c>
      <c r="BL208" s="15" t="s">
        <v>147</v>
      </c>
      <c r="BM208" s="15" t="s">
        <v>351</v>
      </c>
    </row>
    <row r="209" spans="2:51" s="11" customFormat="1" ht="12">
      <c r="B209" s="217"/>
      <c r="C209" s="218"/>
      <c r="D209" s="214" t="s">
        <v>151</v>
      </c>
      <c r="E209" s="218"/>
      <c r="F209" s="220" t="s">
        <v>352</v>
      </c>
      <c r="G209" s="218"/>
      <c r="H209" s="221">
        <v>116.64</v>
      </c>
      <c r="I209" s="222"/>
      <c r="J209" s="218"/>
      <c r="K209" s="218"/>
      <c r="L209" s="223"/>
      <c r="M209" s="224"/>
      <c r="N209" s="225"/>
      <c r="O209" s="225"/>
      <c r="P209" s="225"/>
      <c r="Q209" s="225"/>
      <c r="R209" s="225"/>
      <c r="S209" s="225"/>
      <c r="T209" s="226"/>
      <c r="AT209" s="227" t="s">
        <v>151</v>
      </c>
      <c r="AU209" s="227" t="s">
        <v>85</v>
      </c>
      <c r="AV209" s="11" t="s">
        <v>85</v>
      </c>
      <c r="AW209" s="11" t="s">
        <v>4</v>
      </c>
      <c r="AX209" s="11" t="s">
        <v>83</v>
      </c>
      <c r="AY209" s="227" t="s">
        <v>140</v>
      </c>
    </row>
    <row r="210" spans="2:65" s="1" customFormat="1" ht="16.5" customHeight="1">
      <c r="B210" s="36"/>
      <c r="C210" s="202" t="s">
        <v>353</v>
      </c>
      <c r="D210" s="202" t="s">
        <v>142</v>
      </c>
      <c r="E210" s="203" t="s">
        <v>354</v>
      </c>
      <c r="F210" s="204" t="s">
        <v>355</v>
      </c>
      <c r="G210" s="205" t="s">
        <v>155</v>
      </c>
      <c r="H210" s="206">
        <v>1297</v>
      </c>
      <c r="I210" s="207"/>
      <c r="J210" s="208">
        <f>ROUND(I210*H210,2)</f>
        <v>0</v>
      </c>
      <c r="K210" s="204" t="s">
        <v>146</v>
      </c>
      <c r="L210" s="41"/>
      <c r="M210" s="209" t="s">
        <v>21</v>
      </c>
      <c r="N210" s="210" t="s">
        <v>46</v>
      </c>
      <c r="O210" s="77"/>
      <c r="P210" s="211">
        <f>O210*H210</f>
        <v>0</v>
      </c>
      <c r="Q210" s="211">
        <v>0</v>
      </c>
      <c r="R210" s="211">
        <f>Q210*H210</f>
        <v>0</v>
      </c>
      <c r="S210" s="211">
        <v>0</v>
      </c>
      <c r="T210" s="212">
        <f>S210*H210</f>
        <v>0</v>
      </c>
      <c r="AR210" s="15" t="s">
        <v>147</v>
      </c>
      <c r="AT210" s="15" t="s">
        <v>142</v>
      </c>
      <c r="AU210" s="15" t="s">
        <v>85</v>
      </c>
      <c r="AY210" s="15" t="s">
        <v>140</v>
      </c>
      <c r="BE210" s="213">
        <f>IF(N210="základní",J210,0)</f>
        <v>0</v>
      </c>
      <c r="BF210" s="213">
        <f>IF(N210="snížená",J210,0)</f>
        <v>0</v>
      </c>
      <c r="BG210" s="213">
        <f>IF(N210="zákl. přenesená",J210,0)</f>
        <v>0</v>
      </c>
      <c r="BH210" s="213">
        <f>IF(N210="sníž. přenesená",J210,0)</f>
        <v>0</v>
      </c>
      <c r="BI210" s="213">
        <f>IF(N210="nulová",J210,0)</f>
        <v>0</v>
      </c>
      <c r="BJ210" s="15" t="s">
        <v>83</v>
      </c>
      <c r="BK210" s="213">
        <f>ROUND(I210*H210,2)</f>
        <v>0</v>
      </c>
      <c r="BL210" s="15" t="s">
        <v>147</v>
      </c>
      <c r="BM210" s="15" t="s">
        <v>356</v>
      </c>
    </row>
    <row r="211" spans="2:47" s="1" customFormat="1" ht="12">
      <c r="B211" s="36"/>
      <c r="C211" s="37"/>
      <c r="D211" s="214" t="s">
        <v>149</v>
      </c>
      <c r="E211" s="37"/>
      <c r="F211" s="215" t="s">
        <v>357</v>
      </c>
      <c r="G211" s="37"/>
      <c r="H211" s="37"/>
      <c r="I211" s="128"/>
      <c r="J211" s="37"/>
      <c r="K211" s="37"/>
      <c r="L211" s="41"/>
      <c r="M211" s="216"/>
      <c r="N211" s="77"/>
      <c r="O211" s="77"/>
      <c r="P211" s="77"/>
      <c r="Q211" s="77"/>
      <c r="R211" s="77"/>
      <c r="S211" s="77"/>
      <c r="T211" s="78"/>
      <c r="AT211" s="15" t="s">
        <v>149</v>
      </c>
      <c r="AU211" s="15" t="s">
        <v>85</v>
      </c>
    </row>
    <row r="212" spans="2:65" s="1" customFormat="1" ht="16.5" customHeight="1">
      <c r="B212" s="36"/>
      <c r="C212" s="228" t="s">
        <v>358</v>
      </c>
      <c r="D212" s="228" t="s">
        <v>336</v>
      </c>
      <c r="E212" s="229" t="s">
        <v>359</v>
      </c>
      <c r="F212" s="230" t="s">
        <v>360</v>
      </c>
      <c r="G212" s="231" t="s">
        <v>361</v>
      </c>
      <c r="H212" s="232">
        <v>45.395</v>
      </c>
      <c r="I212" s="233"/>
      <c r="J212" s="234">
        <f>ROUND(I212*H212,2)</f>
        <v>0</v>
      </c>
      <c r="K212" s="230" t="s">
        <v>146</v>
      </c>
      <c r="L212" s="235"/>
      <c r="M212" s="236" t="s">
        <v>21</v>
      </c>
      <c r="N212" s="237" t="s">
        <v>46</v>
      </c>
      <c r="O212" s="77"/>
      <c r="P212" s="211">
        <f>O212*H212</f>
        <v>0</v>
      </c>
      <c r="Q212" s="211">
        <v>0.001</v>
      </c>
      <c r="R212" s="211">
        <f>Q212*H212</f>
        <v>0.045395000000000005</v>
      </c>
      <c r="S212" s="211">
        <v>0</v>
      </c>
      <c r="T212" s="212">
        <f>S212*H212</f>
        <v>0</v>
      </c>
      <c r="AR212" s="15" t="s">
        <v>187</v>
      </c>
      <c r="AT212" s="15" t="s">
        <v>336</v>
      </c>
      <c r="AU212" s="15" t="s">
        <v>85</v>
      </c>
      <c r="AY212" s="15" t="s">
        <v>140</v>
      </c>
      <c r="BE212" s="213">
        <f>IF(N212="základní",J212,0)</f>
        <v>0</v>
      </c>
      <c r="BF212" s="213">
        <f>IF(N212="snížená",J212,0)</f>
        <v>0</v>
      </c>
      <c r="BG212" s="213">
        <f>IF(N212="zákl. přenesená",J212,0)</f>
        <v>0</v>
      </c>
      <c r="BH212" s="213">
        <f>IF(N212="sníž. přenesená",J212,0)</f>
        <v>0</v>
      </c>
      <c r="BI212" s="213">
        <f>IF(N212="nulová",J212,0)</f>
        <v>0</v>
      </c>
      <c r="BJ212" s="15" t="s">
        <v>83</v>
      </c>
      <c r="BK212" s="213">
        <f>ROUND(I212*H212,2)</f>
        <v>0</v>
      </c>
      <c r="BL212" s="15" t="s">
        <v>147</v>
      </c>
      <c r="BM212" s="15" t="s">
        <v>362</v>
      </c>
    </row>
    <row r="213" spans="2:51" s="11" customFormat="1" ht="12">
      <c r="B213" s="217"/>
      <c r="C213" s="218"/>
      <c r="D213" s="214" t="s">
        <v>151</v>
      </c>
      <c r="E213" s="218"/>
      <c r="F213" s="220" t="s">
        <v>363</v>
      </c>
      <c r="G213" s="218"/>
      <c r="H213" s="221">
        <v>45.395</v>
      </c>
      <c r="I213" s="222"/>
      <c r="J213" s="218"/>
      <c r="K213" s="218"/>
      <c r="L213" s="223"/>
      <c r="M213" s="224"/>
      <c r="N213" s="225"/>
      <c r="O213" s="225"/>
      <c r="P213" s="225"/>
      <c r="Q213" s="225"/>
      <c r="R213" s="225"/>
      <c r="S213" s="225"/>
      <c r="T213" s="226"/>
      <c r="AT213" s="227" t="s">
        <v>151</v>
      </c>
      <c r="AU213" s="227" t="s">
        <v>85</v>
      </c>
      <c r="AV213" s="11" t="s">
        <v>85</v>
      </c>
      <c r="AW213" s="11" t="s">
        <v>4</v>
      </c>
      <c r="AX213" s="11" t="s">
        <v>83</v>
      </c>
      <c r="AY213" s="227" t="s">
        <v>140</v>
      </c>
    </row>
    <row r="214" spans="2:65" s="1" customFormat="1" ht="22.5" customHeight="1">
      <c r="B214" s="36"/>
      <c r="C214" s="202" t="s">
        <v>364</v>
      </c>
      <c r="D214" s="202" t="s">
        <v>142</v>
      </c>
      <c r="E214" s="203" t="s">
        <v>365</v>
      </c>
      <c r="F214" s="204" t="s">
        <v>366</v>
      </c>
      <c r="G214" s="205" t="s">
        <v>155</v>
      </c>
      <c r="H214" s="206">
        <v>1297</v>
      </c>
      <c r="I214" s="207"/>
      <c r="J214" s="208">
        <f>ROUND(I214*H214,2)</f>
        <v>0</v>
      </c>
      <c r="K214" s="204" t="s">
        <v>146</v>
      </c>
      <c r="L214" s="41"/>
      <c r="M214" s="209" t="s">
        <v>21</v>
      </c>
      <c r="N214" s="210" t="s">
        <v>46</v>
      </c>
      <c r="O214" s="77"/>
      <c r="P214" s="211">
        <f>O214*H214</f>
        <v>0</v>
      </c>
      <c r="Q214" s="211">
        <v>0</v>
      </c>
      <c r="R214" s="211">
        <f>Q214*H214</f>
        <v>0</v>
      </c>
      <c r="S214" s="211">
        <v>0</v>
      </c>
      <c r="T214" s="212">
        <f>S214*H214</f>
        <v>0</v>
      </c>
      <c r="AR214" s="15" t="s">
        <v>147</v>
      </c>
      <c r="AT214" s="15" t="s">
        <v>142</v>
      </c>
      <c r="AU214" s="15" t="s">
        <v>85</v>
      </c>
      <c r="AY214" s="15" t="s">
        <v>140</v>
      </c>
      <c r="BE214" s="213">
        <f>IF(N214="základní",J214,0)</f>
        <v>0</v>
      </c>
      <c r="BF214" s="213">
        <f>IF(N214="snížená",J214,0)</f>
        <v>0</v>
      </c>
      <c r="BG214" s="213">
        <f>IF(N214="zákl. přenesená",J214,0)</f>
        <v>0</v>
      </c>
      <c r="BH214" s="213">
        <f>IF(N214="sníž. přenesená",J214,0)</f>
        <v>0</v>
      </c>
      <c r="BI214" s="213">
        <f>IF(N214="nulová",J214,0)</f>
        <v>0</v>
      </c>
      <c r="BJ214" s="15" t="s">
        <v>83</v>
      </c>
      <c r="BK214" s="213">
        <f>ROUND(I214*H214,2)</f>
        <v>0</v>
      </c>
      <c r="BL214" s="15" t="s">
        <v>147</v>
      </c>
      <c r="BM214" s="15" t="s">
        <v>367</v>
      </c>
    </row>
    <row r="215" spans="2:47" s="1" customFormat="1" ht="12">
      <c r="B215" s="36"/>
      <c r="C215" s="37"/>
      <c r="D215" s="214" t="s">
        <v>149</v>
      </c>
      <c r="E215" s="37"/>
      <c r="F215" s="215" t="s">
        <v>368</v>
      </c>
      <c r="G215" s="37"/>
      <c r="H215" s="37"/>
      <c r="I215" s="128"/>
      <c r="J215" s="37"/>
      <c r="K215" s="37"/>
      <c r="L215" s="41"/>
      <c r="M215" s="216"/>
      <c r="N215" s="77"/>
      <c r="O215" s="77"/>
      <c r="P215" s="77"/>
      <c r="Q215" s="77"/>
      <c r="R215" s="77"/>
      <c r="S215" s="77"/>
      <c r="T215" s="78"/>
      <c r="AT215" s="15" t="s">
        <v>149</v>
      </c>
      <c r="AU215" s="15" t="s">
        <v>85</v>
      </c>
    </row>
    <row r="216" spans="2:65" s="1" customFormat="1" ht="22.5" customHeight="1">
      <c r="B216" s="36"/>
      <c r="C216" s="202" t="s">
        <v>369</v>
      </c>
      <c r="D216" s="202" t="s">
        <v>142</v>
      </c>
      <c r="E216" s="203" t="s">
        <v>370</v>
      </c>
      <c r="F216" s="204" t="s">
        <v>371</v>
      </c>
      <c r="G216" s="205" t="s">
        <v>155</v>
      </c>
      <c r="H216" s="206">
        <v>1297</v>
      </c>
      <c r="I216" s="207"/>
      <c r="J216" s="208">
        <f>ROUND(I216*H216,2)</f>
        <v>0</v>
      </c>
      <c r="K216" s="204" t="s">
        <v>146</v>
      </c>
      <c r="L216" s="41"/>
      <c r="M216" s="209" t="s">
        <v>21</v>
      </c>
      <c r="N216" s="210" t="s">
        <v>46</v>
      </c>
      <c r="O216" s="77"/>
      <c r="P216" s="211">
        <f>O216*H216</f>
        <v>0</v>
      </c>
      <c r="Q216" s="211">
        <v>0</v>
      </c>
      <c r="R216" s="211">
        <f>Q216*H216</f>
        <v>0</v>
      </c>
      <c r="S216" s="211">
        <v>0</v>
      </c>
      <c r="T216" s="212">
        <f>S216*H216</f>
        <v>0</v>
      </c>
      <c r="AR216" s="15" t="s">
        <v>147</v>
      </c>
      <c r="AT216" s="15" t="s">
        <v>142</v>
      </c>
      <c r="AU216" s="15" t="s">
        <v>85</v>
      </c>
      <c r="AY216" s="15" t="s">
        <v>140</v>
      </c>
      <c r="BE216" s="213">
        <f>IF(N216="základní",J216,0)</f>
        <v>0</v>
      </c>
      <c r="BF216" s="213">
        <f>IF(N216="snížená",J216,0)</f>
        <v>0</v>
      </c>
      <c r="BG216" s="213">
        <f>IF(N216="zákl. přenesená",J216,0)</f>
        <v>0</v>
      </c>
      <c r="BH216" s="213">
        <f>IF(N216="sníž. přenesená",J216,0)</f>
        <v>0</v>
      </c>
      <c r="BI216" s="213">
        <f>IF(N216="nulová",J216,0)</f>
        <v>0</v>
      </c>
      <c r="BJ216" s="15" t="s">
        <v>83</v>
      </c>
      <c r="BK216" s="213">
        <f>ROUND(I216*H216,2)</f>
        <v>0</v>
      </c>
      <c r="BL216" s="15" t="s">
        <v>147</v>
      </c>
      <c r="BM216" s="15" t="s">
        <v>372</v>
      </c>
    </row>
    <row r="217" spans="2:47" s="1" customFormat="1" ht="12">
      <c r="B217" s="36"/>
      <c r="C217" s="37"/>
      <c r="D217" s="214" t="s">
        <v>149</v>
      </c>
      <c r="E217" s="37"/>
      <c r="F217" s="215" t="s">
        <v>373</v>
      </c>
      <c r="G217" s="37"/>
      <c r="H217" s="37"/>
      <c r="I217" s="128"/>
      <c r="J217" s="37"/>
      <c r="K217" s="37"/>
      <c r="L217" s="41"/>
      <c r="M217" s="216"/>
      <c r="N217" s="77"/>
      <c r="O217" s="77"/>
      <c r="P217" s="77"/>
      <c r="Q217" s="77"/>
      <c r="R217" s="77"/>
      <c r="S217" s="77"/>
      <c r="T217" s="78"/>
      <c r="AT217" s="15" t="s">
        <v>149</v>
      </c>
      <c r="AU217" s="15" t="s">
        <v>85</v>
      </c>
    </row>
    <row r="218" spans="2:65" s="1" customFormat="1" ht="16.5" customHeight="1">
      <c r="B218" s="36"/>
      <c r="C218" s="202" t="s">
        <v>374</v>
      </c>
      <c r="D218" s="202" t="s">
        <v>142</v>
      </c>
      <c r="E218" s="203" t="s">
        <v>375</v>
      </c>
      <c r="F218" s="204" t="s">
        <v>376</v>
      </c>
      <c r="G218" s="205" t="s">
        <v>155</v>
      </c>
      <c r="H218" s="206">
        <v>1297</v>
      </c>
      <c r="I218" s="207"/>
      <c r="J218" s="208">
        <f>ROUND(I218*H218,2)</f>
        <v>0</v>
      </c>
      <c r="K218" s="204" t="s">
        <v>146</v>
      </c>
      <c r="L218" s="41"/>
      <c r="M218" s="209" t="s">
        <v>21</v>
      </c>
      <c r="N218" s="210" t="s">
        <v>46</v>
      </c>
      <c r="O218" s="77"/>
      <c r="P218" s="211">
        <f>O218*H218</f>
        <v>0</v>
      </c>
      <c r="Q218" s="211">
        <v>0</v>
      </c>
      <c r="R218" s="211">
        <f>Q218*H218</f>
        <v>0</v>
      </c>
      <c r="S218" s="211">
        <v>0</v>
      </c>
      <c r="T218" s="212">
        <f>S218*H218</f>
        <v>0</v>
      </c>
      <c r="AR218" s="15" t="s">
        <v>147</v>
      </c>
      <c r="AT218" s="15" t="s">
        <v>142</v>
      </c>
      <c r="AU218" s="15" t="s">
        <v>85</v>
      </c>
      <c r="AY218" s="15" t="s">
        <v>140</v>
      </c>
      <c r="BE218" s="213">
        <f>IF(N218="základní",J218,0)</f>
        <v>0</v>
      </c>
      <c r="BF218" s="213">
        <f>IF(N218="snížená",J218,0)</f>
        <v>0</v>
      </c>
      <c r="BG218" s="213">
        <f>IF(N218="zákl. přenesená",J218,0)</f>
        <v>0</v>
      </c>
      <c r="BH218" s="213">
        <f>IF(N218="sníž. přenesená",J218,0)</f>
        <v>0</v>
      </c>
      <c r="BI218" s="213">
        <f>IF(N218="nulová",J218,0)</f>
        <v>0</v>
      </c>
      <c r="BJ218" s="15" t="s">
        <v>83</v>
      </c>
      <c r="BK218" s="213">
        <f>ROUND(I218*H218,2)</f>
        <v>0</v>
      </c>
      <c r="BL218" s="15" t="s">
        <v>147</v>
      </c>
      <c r="BM218" s="15" t="s">
        <v>377</v>
      </c>
    </row>
    <row r="219" spans="2:47" s="1" customFormat="1" ht="12">
      <c r="B219" s="36"/>
      <c r="C219" s="37"/>
      <c r="D219" s="214" t="s">
        <v>149</v>
      </c>
      <c r="E219" s="37"/>
      <c r="F219" s="215" t="s">
        <v>378</v>
      </c>
      <c r="G219" s="37"/>
      <c r="H219" s="37"/>
      <c r="I219" s="128"/>
      <c r="J219" s="37"/>
      <c r="K219" s="37"/>
      <c r="L219" s="41"/>
      <c r="M219" s="216"/>
      <c r="N219" s="77"/>
      <c r="O219" s="77"/>
      <c r="P219" s="77"/>
      <c r="Q219" s="77"/>
      <c r="R219" s="77"/>
      <c r="S219" s="77"/>
      <c r="T219" s="78"/>
      <c r="AT219" s="15" t="s">
        <v>149</v>
      </c>
      <c r="AU219" s="15" t="s">
        <v>85</v>
      </c>
    </row>
    <row r="220" spans="2:51" s="11" customFormat="1" ht="12">
      <c r="B220" s="217"/>
      <c r="C220" s="218"/>
      <c r="D220" s="214" t="s">
        <v>151</v>
      </c>
      <c r="E220" s="219" t="s">
        <v>21</v>
      </c>
      <c r="F220" s="220" t="s">
        <v>379</v>
      </c>
      <c r="G220" s="218"/>
      <c r="H220" s="221">
        <v>1297</v>
      </c>
      <c r="I220" s="222"/>
      <c r="J220" s="218"/>
      <c r="K220" s="218"/>
      <c r="L220" s="223"/>
      <c r="M220" s="224"/>
      <c r="N220" s="225"/>
      <c r="O220" s="225"/>
      <c r="P220" s="225"/>
      <c r="Q220" s="225"/>
      <c r="R220" s="225"/>
      <c r="S220" s="225"/>
      <c r="T220" s="226"/>
      <c r="AT220" s="227" t="s">
        <v>151</v>
      </c>
      <c r="AU220" s="227" t="s">
        <v>85</v>
      </c>
      <c r="AV220" s="11" t="s">
        <v>85</v>
      </c>
      <c r="AW220" s="11" t="s">
        <v>36</v>
      </c>
      <c r="AX220" s="11" t="s">
        <v>83</v>
      </c>
      <c r="AY220" s="227" t="s">
        <v>140</v>
      </c>
    </row>
    <row r="221" spans="2:65" s="1" customFormat="1" ht="16.5" customHeight="1">
      <c r="B221" s="36"/>
      <c r="C221" s="228" t="s">
        <v>380</v>
      </c>
      <c r="D221" s="228" t="s">
        <v>336</v>
      </c>
      <c r="E221" s="229" t="s">
        <v>381</v>
      </c>
      <c r="F221" s="230" t="s">
        <v>382</v>
      </c>
      <c r="G221" s="231" t="s">
        <v>263</v>
      </c>
      <c r="H221" s="232">
        <v>168.61</v>
      </c>
      <c r="I221" s="233"/>
      <c r="J221" s="234">
        <f>ROUND(I221*H221,2)</f>
        <v>0</v>
      </c>
      <c r="K221" s="230" t="s">
        <v>146</v>
      </c>
      <c r="L221" s="235"/>
      <c r="M221" s="236" t="s">
        <v>21</v>
      </c>
      <c r="N221" s="237" t="s">
        <v>46</v>
      </c>
      <c r="O221" s="77"/>
      <c r="P221" s="211">
        <f>O221*H221</f>
        <v>0</v>
      </c>
      <c r="Q221" s="211">
        <v>0.21</v>
      </c>
      <c r="R221" s="211">
        <f>Q221*H221</f>
        <v>35.408100000000005</v>
      </c>
      <c r="S221" s="211">
        <v>0</v>
      </c>
      <c r="T221" s="212">
        <f>S221*H221</f>
        <v>0</v>
      </c>
      <c r="AR221" s="15" t="s">
        <v>187</v>
      </c>
      <c r="AT221" s="15" t="s">
        <v>336</v>
      </c>
      <c r="AU221" s="15" t="s">
        <v>85</v>
      </c>
      <c r="AY221" s="15" t="s">
        <v>140</v>
      </c>
      <c r="BE221" s="213">
        <f>IF(N221="základní",J221,0)</f>
        <v>0</v>
      </c>
      <c r="BF221" s="213">
        <f>IF(N221="snížená",J221,0)</f>
        <v>0</v>
      </c>
      <c r="BG221" s="213">
        <f>IF(N221="zákl. přenesená",J221,0)</f>
        <v>0</v>
      </c>
      <c r="BH221" s="213">
        <f>IF(N221="sníž. přenesená",J221,0)</f>
        <v>0</v>
      </c>
      <c r="BI221" s="213">
        <f>IF(N221="nulová",J221,0)</f>
        <v>0</v>
      </c>
      <c r="BJ221" s="15" t="s">
        <v>83</v>
      </c>
      <c r="BK221" s="213">
        <f>ROUND(I221*H221,2)</f>
        <v>0</v>
      </c>
      <c r="BL221" s="15" t="s">
        <v>147</v>
      </c>
      <c r="BM221" s="15" t="s">
        <v>383</v>
      </c>
    </row>
    <row r="222" spans="2:51" s="11" customFormat="1" ht="12">
      <c r="B222" s="217"/>
      <c r="C222" s="218"/>
      <c r="D222" s="214" t="s">
        <v>151</v>
      </c>
      <c r="E222" s="218"/>
      <c r="F222" s="220" t="s">
        <v>384</v>
      </c>
      <c r="G222" s="218"/>
      <c r="H222" s="221">
        <v>168.61</v>
      </c>
      <c r="I222" s="222"/>
      <c r="J222" s="218"/>
      <c r="K222" s="218"/>
      <c r="L222" s="223"/>
      <c r="M222" s="224"/>
      <c r="N222" s="225"/>
      <c r="O222" s="225"/>
      <c r="P222" s="225"/>
      <c r="Q222" s="225"/>
      <c r="R222" s="225"/>
      <c r="S222" s="225"/>
      <c r="T222" s="226"/>
      <c r="AT222" s="227" t="s">
        <v>151</v>
      </c>
      <c r="AU222" s="227" t="s">
        <v>85</v>
      </c>
      <c r="AV222" s="11" t="s">
        <v>85</v>
      </c>
      <c r="AW222" s="11" t="s">
        <v>4</v>
      </c>
      <c r="AX222" s="11" t="s">
        <v>83</v>
      </c>
      <c r="AY222" s="227" t="s">
        <v>140</v>
      </c>
    </row>
    <row r="223" spans="2:65" s="1" customFormat="1" ht="16.5" customHeight="1">
      <c r="B223" s="36"/>
      <c r="C223" s="202" t="s">
        <v>385</v>
      </c>
      <c r="D223" s="202" t="s">
        <v>142</v>
      </c>
      <c r="E223" s="203" t="s">
        <v>386</v>
      </c>
      <c r="F223" s="204" t="s">
        <v>387</v>
      </c>
      <c r="G223" s="205" t="s">
        <v>155</v>
      </c>
      <c r="H223" s="206">
        <v>1297</v>
      </c>
      <c r="I223" s="207"/>
      <c r="J223" s="208">
        <f>ROUND(I223*H223,2)</f>
        <v>0</v>
      </c>
      <c r="K223" s="204" t="s">
        <v>146</v>
      </c>
      <c r="L223" s="41"/>
      <c r="M223" s="209" t="s">
        <v>21</v>
      </c>
      <c r="N223" s="210" t="s">
        <v>46</v>
      </c>
      <c r="O223" s="77"/>
      <c r="P223" s="211">
        <f>O223*H223</f>
        <v>0</v>
      </c>
      <c r="Q223" s="211">
        <v>0</v>
      </c>
      <c r="R223" s="211">
        <f>Q223*H223</f>
        <v>0</v>
      </c>
      <c r="S223" s="211">
        <v>0</v>
      </c>
      <c r="T223" s="212">
        <f>S223*H223</f>
        <v>0</v>
      </c>
      <c r="AR223" s="15" t="s">
        <v>147</v>
      </c>
      <c r="AT223" s="15" t="s">
        <v>142</v>
      </c>
      <c r="AU223" s="15" t="s">
        <v>85</v>
      </c>
      <c r="AY223" s="15" t="s">
        <v>140</v>
      </c>
      <c r="BE223" s="213">
        <f>IF(N223="základní",J223,0)</f>
        <v>0</v>
      </c>
      <c r="BF223" s="213">
        <f>IF(N223="snížená",J223,0)</f>
        <v>0</v>
      </c>
      <c r="BG223" s="213">
        <f>IF(N223="zákl. přenesená",J223,0)</f>
        <v>0</v>
      </c>
      <c r="BH223" s="213">
        <f>IF(N223="sníž. přenesená",J223,0)</f>
        <v>0</v>
      </c>
      <c r="BI223" s="213">
        <f>IF(N223="nulová",J223,0)</f>
        <v>0</v>
      </c>
      <c r="BJ223" s="15" t="s">
        <v>83</v>
      </c>
      <c r="BK223" s="213">
        <f>ROUND(I223*H223,2)</f>
        <v>0</v>
      </c>
      <c r="BL223" s="15" t="s">
        <v>147</v>
      </c>
      <c r="BM223" s="15" t="s">
        <v>388</v>
      </c>
    </row>
    <row r="224" spans="2:47" s="1" customFormat="1" ht="12">
      <c r="B224" s="36"/>
      <c r="C224" s="37"/>
      <c r="D224" s="214" t="s">
        <v>149</v>
      </c>
      <c r="E224" s="37"/>
      <c r="F224" s="215" t="s">
        <v>389</v>
      </c>
      <c r="G224" s="37"/>
      <c r="H224" s="37"/>
      <c r="I224" s="128"/>
      <c r="J224" s="37"/>
      <c r="K224" s="37"/>
      <c r="L224" s="41"/>
      <c r="M224" s="216"/>
      <c r="N224" s="77"/>
      <c r="O224" s="77"/>
      <c r="P224" s="77"/>
      <c r="Q224" s="77"/>
      <c r="R224" s="77"/>
      <c r="S224" s="77"/>
      <c r="T224" s="78"/>
      <c r="AT224" s="15" t="s">
        <v>149</v>
      </c>
      <c r="AU224" s="15" t="s">
        <v>85</v>
      </c>
    </row>
    <row r="225" spans="2:65" s="1" customFormat="1" ht="22.5" customHeight="1">
      <c r="B225" s="36"/>
      <c r="C225" s="202" t="s">
        <v>390</v>
      </c>
      <c r="D225" s="202" t="s">
        <v>142</v>
      </c>
      <c r="E225" s="203" t="s">
        <v>391</v>
      </c>
      <c r="F225" s="204" t="s">
        <v>392</v>
      </c>
      <c r="G225" s="205" t="s">
        <v>162</v>
      </c>
      <c r="H225" s="206">
        <v>1</v>
      </c>
      <c r="I225" s="207"/>
      <c r="J225" s="208">
        <f>ROUND(I225*H225,2)</f>
        <v>0</v>
      </c>
      <c r="K225" s="204" t="s">
        <v>146</v>
      </c>
      <c r="L225" s="41"/>
      <c r="M225" s="209" t="s">
        <v>21</v>
      </c>
      <c r="N225" s="210" t="s">
        <v>46</v>
      </c>
      <c r="O225" s="77"/>
      <c r="P225" s="211">
        <f>O225*H225</f>
        <v>0</v>
      </c>
      <c r="Q225" s="211">
        <v>0</v>
      </c>
      <c r="R225" s="211">
        <f>Q225*H225</f>
        <v>0</v>
      </c>
      <c r="S225" s="211">
        <v>0</v>
      </c>
      <c r="T225" s="212">
        <f>S225*H225</f>
        <v>0</v>
      </c>
      <c r="AR225" s="15" t="s">
        <v>147</v>
      </c>
      <c r="AT225" s="15" t="s">
        <v>142</v>
      </c>
      <c r="AU225" s="15" t="s">
        <v>85</v>
      </c>
      <c r="AY225" s="15" t="s">
        <v>140</v>
      </c>
      <c r="BE225" s="213">
        <f>IF(N225="základní",J225,0)</f>
        <v>0</v>
      </c>
      <c r="BF225" s="213">
        <f>IF(N225="snížená",J225,0)</f>
        <v>0</v>
      </c>
      <c r="BG225" s="213">
        <f>IF(N225="zákl. přenesená",J225,0)</f>
        <v>0</v>
      </c>
      <c r="BH225" s="213">
        <f>IF(N225="sníž. přenesená",J225,0)</f>
        <v>0</v>
      </c>
      <c r="BI225" s="213">
        <f>IF(N225="nulová",J225,0)</f>
        <v>0</v>
      </c>
      <c r="BJ225" s="15" t="s">
        <v>83</v>
      </c>
      <c r="BK225" s="213">
        <f>ROUND(I225*H225,2)</f>
        <v>0</v>
      </c>
      <c r="BL225" s="15" t="s">
        <v>147</v>
      </c>
      <c r="BM225" s="15" t="s">
        <v>393</v>
      </c>
    </row>
    <row r="226" spans="2:47" s="1" customFormat="1" ht="12">
      <c r="B226" s="36"/>
      <c r="C226" s="37"/>
      <c r="D226" s="214" t="s">
        <v>149</v>
      </c>
      <c r="E226" s="37"/>
      <c r="F226" s="215" t="s">
        <v>394</v>
      </c>
      <c r="G226" s="37"/>
      <c r="H226" s="37"/>
      <c r="I226" s="128"/>
      <c r="J226" s="37"/>
      <c r="K226" s="37"/>
      <c r="L226" s="41"/>
      <c r="M226" s="216"/>
      <c r="N226" s="77"/>
      <c r="O226" s="77"/>
      <c r="P226" s="77"/>
      <c r="Q226" s="77"/>
      <c r="R226" s="77"/>
      <c r="S226" s="77"/>
      <c r="T226" s="78"/>
      <c r="AT226" s="15" t="s">
        <v>149</v>
      </c>
      <c r="AU226" s="15" t="s">
        <v>85</v>
      </c>
    </row>
    <row r="227" spans="2:65" s="1" customFormat="1" ht="16.5" customHeight="1">
      <c r="B227" s="36"/>
      <c r="C227" s="228" t="s">
        <v>395</v>
      </c>
      <c r="D227" s="228" t="s">
        <v>336</v>
      </c>
      <c r="E227" s="229" t="s">
        <v>396</v>
      </c>
      <c r="F227" s="230" t="s">
        <v>397</v>
      </c>
      <c r="G227" s="231" t="s">
        <v>263</v>
      </c>
      <c r="H227" s="232">
        <v>1</v>
      </c>
      <c r="I227" s="233"/>
      <c r="J227" s="234">
        <f>ROUND(I227*H227,2)</f>
        <v>0</v>
      </c>
      <c r="K227" s="230" t="s">
        <v>146</v>
      </c>
      <c r="L227" s="235"/>
      <c r="M227" s="236" t="s">
        <v>21</v>
      </c>
      <c r="N227" s="237" t="s">
        <v>46</v>
      </c>
      <c r="O227" s="77"/>
      <c r="P227" s="211">
        <f>O227*H227</f>
        <v>0</v>
      </c>
      <c r="Q227" s="211">
        <v>0.22</v>
      </c>
      <c r="R227" s="211">
        <f>Q227*H227</f>
        <v>0.22</v>
      </c>
      <c r="S227" s="211">
        <v>0</v>
      </c>
      <c r="T227" s="212">
        <f>S227*H227</f>
        <v>0</v>
      </c>
      <c r="AR227" s="15" t="s">
        <v>187</v>
      </c>
      <c r="AT227" s="15" t="s">
        <v>336</v>
      </c>
      <c r="AU227" s="15" t="s">
        <v>85</v>
      </c>
      <c r="AY227" s="15" t="s">
        <v>140</v>
      </c>
      <c r="BE227" s="213">
        <f>IF(N227="základní",J227,0)</f>
        <v>0</v>
      </c>
      <c r="BF227" s="213">
        <f>IF(N227="snížená",J227,0)</f>
        <v>0</v>
      </c>
      <c r="BG227" s="213">
        <f>IF(N227="zákl. přenesená",J227,0)</f>
        <v>0</v>
      </c>
      <c r="BH227" s="213">
        <f>IF(N227="sníž. přenesená",J227,0)</f>
        <v>0</v>
      </c>
      <c r="BI227" s="213">
        <f>IF(N227="nulová",J227,0)</f>
        <v>0</v>
      </c>
      <c r="BJ227" s="15" t="s">
        <v>83</v>
      </c>
      <c r="BK227" s="213">
        <f>ROUND(I227*H227,2)</f>
        <v>0</v>
      </c>
      <c r="BL227" s="15" t="s">
        <v>147</v>
      </c>
      <c r="BM227" s="15" t="s">
        <v>398</v>
      </c>
    </row>
    <row r="228" spans="2:65" s="1" customFormat="1" ht="16.5" customHeight="1">
      <c r="B228" s="36"/>
      <c r="C228" s="202" t="s">
        <v>399</v>
      </c>
      <c r="D228" s="202" t="s">
        <v>142</v>
      </c>
      <c r="E228" s="203" t="s">
        <v>400</v>
      </c>
      <c r="F228" s="204" t="s">
        <v>401</v>
      </c>
      <c r="G228" s="205" t="s">
        <v>155</v>
      </c>
      <c r="H228" s="206">
        <v>1297</v>
      </c>
      <c r="I228" s="207"/>
      <c r="J228" s="208">
        <f>ROUND(I228*H228,2)</f>
        <v>0</v>
      </c>
      <c r="K228" s="204" t="s">
        <v>146</v>
      </c>
      <c r="L228" s="41"/>
      <c r="M228" s="209" t="s">
        <v>21</v>
      </c>
      <c r="N228" s="210" t="s">
        <v>46</v>
      </c>
      <c r="O228" s="77"/>
      <c r="P228" s="211">
        <f>O228*H228</f>
        <v>0</v>
      </c>
      <c r="Q228" s="211">
        <v>0</v>
      </c>
      <c r="R228" s="211">
        <f>Q228*H228</f>
        <v>0</v>
      </c>
      <c r="S228" s="211">
        <v>0</v>
      </c>
      <c r="T228" s="212">
        <f>S228*H228</f>
        <v>0</v>
      </c>
      <c r="AR228" s="15" t="s">
        <v>147</v>
      </c>
      <c r="AT228" s="15" t="s">
        <v>142</v>
      </c>
      <c r="AU228" s="15" t="s">
        <v>85</v>
      </c>
      <c r="AY228" s="15" t="s">
        <v>140</v>
      </c>
      <c r="BE228" s="213">
        <f>IF(N228="základní",J228,0)</f>
        <v>0</v>
      </c>
      <c r="BF228" s="213">
        <f>IF(N228="snížená",J228,0)</f>
        <v>0</v>
      </c>
      <c r="BG228" s="213">
        <f>IF(N228="zákl. přenesená",J228,0)</f>
        <v>0</v>
      </c>
      <c r="BH228" s="213">
        <f>IF(N228="sníž. přenesená",J228,0)</f>
        <v>0</v>
      </c>
      <c r="BI228" s="213">
        <f>IF(N228="nulová",J228,0)</f>
        <v>0</v>
      </c>
      <c r="BJ228" s="15" t="s">
        <v>83</v>
      </c>
      <c r="BK228" s="213">
        <f>ROUND(I228*H228,2)</f>
        <v>0</v>
      </c>
      <c r="BL228" s="15" t="s">
        <v>147</v>
      </c>
      <c r="BM228" s="15" t="s">
        <v>402</v>
      </c>
    </row>
    <row r="229" spans="2:47" s="1" customFormat="1" ht="12">
      <c r="B229" s="36"/>
      <c r="C229" s="37"/>
      <c r="D229" s="214" t="s">
        <v>149</v>
      </c>
      <c r="E229" s="37"/>
      <c r="F229" s="215" t="s">
        <v>403</v>
      </c>
      <c r="G229" s="37"/>
      <c r="H229" s="37"/>
      <c r="I229" s="128"/>
      <c r="J229" s="37"/>
      <c r="K229" s="37"/>
      <c r="L229" s="41"/>
      <c r="M229" s="216"/>
      <c r="N229" s="77"/>
      <c r="O229" s="77"/>
      <c r="P229" s="77"/>
      <c r="Q229" s="77"/>
      <c r="R229" s="77"/>
      <c r="S229" s="77"/>
      <c r="T229" s="78"/>
      <c r="AT229" s="15" t="s">
        <v>149</v>
      </c>
      <c r="AU229" s="15" t="s">
        <v>85</v>
      </c>
    </row>
    <row r="230" spans="2:65" s="1" customFormat="1" ht="16.5" customHeight="1">
      <c r="B230" s="36"/>
      <c r="C230" s="202" t="s">
        <v>404</v>
      </c>
      <c r="D230" s="202" t="s">
        <v>142</v>
      </c>
      <c r="E230" s="203" t="s">
        <v>405</v>
      </c>
      <c r="F230" s="204" t="s">
        <v>406</v>
      </c>
      <c r="G230" s="205" t="s">
        <v>155</v>
      </c>
      <c r="H230" s="206">
        <v>1297</v>
      </c>
      <c r="I230" s="207"/>
      <c r="J230" s="208">
        <f>ROUND(I230*H230,2)</f>
        <v>0</v>
      </c>
      <c r="K230" s="204" t="s">
        <v>146</v>
      </c>
      <c r="L230" s="41"/>
      <c r="M230" s="209" t="s">
        <v>21</v>
      </c>
      <c r="N230" s="210" t="s">
        <v>46</v>
      </c>
      <c r="O230" s="77"/>
      <c r="P230" s="211">
        <f>O230*H230</f>
        <v>0</v>
      </c>
      <c r="Q230" s="211">
        <v>0</v>
      </c>
      <c r="R230" s="211">
        <f>Q230*H230</f>
        <v>0</v>
      </c>
      <c r="S230" s="211">
        <v>0</v>
      </c>
      <c r="T230" s="212">
        <f>S230*H230</f>
        <v>0</v>
      </c>
      <c r="AR230" s="15" t="s">
        <v>147</v>
      </c>
      <c r="AT230" s="15" t="s">
        <v>142</v>
      </c>
      <c r="AU230" s="15" t="s">
        <v>85</v>
      </c>
      <c r="AY230" s="15" t="s">
        <v>140</v>
      </c>
      <c r="BE230" s="213">
        <f>IF(N230="základní",J230,0)</f>
        <v>0</v>
      </c>
      <c r="BF230" s="213">
        <f>IF(N230="snížená",J230,0)</f>
        <v>0</v>
      </c>
      <c r="BG230" s="213">
        <f>IF(N230="zákl. přenesená",J230,0)</f>
        <v>0</v>
      </c>
      <c r="BH230" s="213">
        <f>IF(N230="sníž. přenesená",J230,0)</f>
        <v>0</v>
      </c>
      <c r="BI230" s="213">
        <f>IF(N230="nulová",J230,0)</f>
        <v>0</v>
      </c>
      <c r="BJ230" s="15" t="s">
        <v>83</v>
      </c>
      <c r="BK230" s="213">
        <f>ROUND(I230*H230,2)</f>
        <v>0</v>
      </c>
      <c r="BL230" s="15" t="s">
        <v>147</v>
      </c>
      <c r="BM230" s="15" t="s">
        <v>407</v>
      </c>
    </row>
    <row r="231" spans="2:47" s="1" customFormat="1" ht="12">
      <c r="B231" s="36"/>
      <c r="C231" s="37"/>
      <c r="D231" s="214" t="s">
        <v>149</v>
      </c>
      <c r="E231" s="37"/>
      <c r="F231" s="215" t="s">
        <v>408</v>
      </c>
      <c r="G231" s="37"/>
      <c r="H231" s="37"/>
      <c r="I231" s="128"/>
      <c r="J231" s="37"/>
      <c r="K231" s="37"/>
      <c r="L231" s="41"/>
      <c r="M231" s="216"/>
      <c r="N231" s="77"/>
      <c r="O231" s="77"/>
      <c r="P231" s="77"/>
      <c r="Q231" s="77"/>
      <c r="R231" s="77"/>
      <c r="S231" s="77"/>
      <c r="T231" s="78"/>
      <c r="AT231" s="15" t="s">
        <v>149</v>
      </c>
      <c r="AU231" s="15" t="s">
        <v>85</v>
      </c>
    </row>
    <row r="232" spans="2:65" s="1" customFormat="1" ht="16.5" customHeight="1">
      <c r="B232" s="36"/>
      <c r="C232" s="202" t="s">
        <v>409</v>
      </c>
      <c r="D232" s="202" t="s">
        <v>142</v>
      </c>
      <c r="E232" s="203" t="s">
        <v>410</v>
      </c>
      <c r="F232" s="204" t="s">
        <v>411</v>
      </c>
      <c r="G232" s="205" t="s">
        <v>162</v>
      </c>
      <c r="H232" s="206">
        <v>1</v>
      </c>
      <c r="I232" s="207"/>
      <c r="J232" s="208">
        <f>ROUND(I232*H232,2)</f>
        <v>0</v>
      </c>
      <c r="K232" s="204" t="s">
        <v>146</v>
      </c>
      <c r="L232" s="41"/>
      <c r="M232" s="209" t="s">
        <v>21</v>
      </c>
      <c r="N232" s="210" t="s">
        <v>46</v>
      </c>
      <c r="O232" s="77"/>
      <c r="P232" s="211">
        <f>O232*H232</f>
        <v>0</v>
      </c>
      <c r="Q232" s="211">
        <v>0</v>
      </c>
      <c r="R232" s="211">
        <f>Q232*H232</f>
        <v>0</v>
      </c>
      <c r="S232" s="211">
        <v>0</v>
      </c>
      <c r="T232" s="212">
        <f>S232*H232</f>
        <v>0</v>
      </c>
      <c r="AR232" s="15" t="s">
        <v>147</v>
      </c>
      <c r="AT232" s="15" t="s">
        <v>142</v>
      </c>
      <c r="AU232" s="15" t="s">
        <v>85</v>
      </c>
      <c r="AY232" s="15" t="s">
        <v>140</v>
      </c>
      <c r="BE232" s="213">
        <f>IF(N232="základní",J232,0)</f>
        <v>0</v>
      </c>
      <c r="BF232" s="213">
        <f>IF(N232="snížená",J232,0)</f>
        <v>0</v>
      </c>
      <c r="BG232" s="213">
        <f>IF(N232="zákl. přenesená",J232,0)</f>
        <v>0</v>
      </c>
      <c r="BH232" s="213">
        <f>IF(N232="sníž. přenesená",J232,0)</f>
        <v>0</v>
      </c>
      <c r="BI232" s="213">
        <f>IF(N232="nulová",J232,0)</f>
        <v>0</v>
      </c>
      <c r="BJ232" s="15" t="s">
        <v>83</v>
      </c>
      <c r="BK232" s="213">
        <f>ROUND(I232*H232,2)</f>
        <v>0</v>
      </c>
      <c r="BL232" s="15" t="s">
        <v>147</v>
      </c>
      <c r="BM232" s="15" t="s">
        <v>412</v>
      </c>
    </row>
    <row r="233" spans="2:47" s="1" customFormat="1" ht="12">
      <c r="B233" s="36"/>
      <c r="C233" s="37"/>
      <c r="D233" s="214" t="s">
        <v>149</v>
      </c>
      <c r="E233" s="37"/>
      <c r="F233" s="215" t="s">
        <v>413</v>
      </c>
      <c r="G233" s="37"/>
      <c r="H233" s="37"/>
      <c r="I233" s="128"/>
      <c r="J233" s="37"/>
      <c r="K233" s="37"/>
      <c r="L233" s="41"/>
      <c r="M233" s="216"/>
      <c r="N233" s="77"/>
      <c r="O233" s="77"/>
      <c r="P233" s="77"/>
      <c r="Q233" s="77"/>
      <c r="R233" s="77"/>
      <c r="S233" s="77"/>
      <c r="T233" s="78"/>
      <c r="AT233" s="15" t="s">
        <v>149</v>
      </c>
      <c r="AU233" s="15" t="s">
        <v>85</v>
      </c>
    </row>
    <row r="234" spans="2:65" s="1" customFormat="1" ht="16.5" customHeight="1">
      <c r="B234" s="36"/>
      <c r="C234" s="228" t="s">
        <v>414</v>
      </c>
      <c r="D234" s="228" t="s">
        <v>336</v>
      </c>
      <c r="E234" s="229" t="s">
        <v>415</v>
      </c>
      <c r="F234" s="230" t="s">
        <v>416</v>
      </c>
      <c r="G234" s="231" t="s">
        <v>162</v>
      </c>
      <c r="H234" s="232">
        <v>1</v>
      </c>
      <c r="I234" s="233"/>
      <c r="J234" s="234">
        <f>ROUND(I234*H234,2)</f>
        <v>0</v>
      </c>
      <c r="K234" s="230" t="s">
        <v>146</v>
      </c>
      <c r="L234" s="235"/>
      <c r="M234" s="236" t="s">
        <v>21</v>
      </c>
      <c r="N234" s="237" t="s">
        <v>46</v>
      </c>
      <c r="O234" s="77"/>
      <c r="P234" s="211">
        <f>O234*H234</f>
        <v>0</v>
      </c>
      <c r="Q234" s="211">
        <v>0.001</v>
      </c>
      <c r="R234" s="211">
        <f>Q234*H234</f>
        <v>0.001</v>
      </c>
      <c r="S234" s="211">
        <v>0</v>
      </c>
      <c r="T234" s="212">
        <f>S234*H234</f>
        <v>0</v>
      </c>
      <c r="AR234" s="15" t="s">
        <v>187</v>
      </c>
      <c r="AT234" s="15" t="s">
        <v>336</v>
      </c>
      <c r="AU234" s="15" t="s">
        <v>85</v>
      </c>
      <c r="AY234" s="15" t="s">
        <v>140</v>
      </c>
      <c r="BE234" s="213">
        <f>IF(N234="základní",J234,0)</f>
        <v>0</v>
      </c>
      <c r="BF234" s="213">
        <f>IF(N234="snížená",J234,0)</f>
        <v>0</v>
      </c>
      <c r="BG234" s="213">
        <f>IF(N234="zákl. přenesená",J234,0)</f>
        <v>0</v>
      </c>
      <c r="BH234" s="213">
        <f>IF(N234="sníž. přenesená",J234,0)</f>
        <v>0</v>
      </c>
      <c r="BI234" s="213">
        <f>IF(N234="nulová",J234,0)</f>
        <v>0</v>
      </c>
      <c r="BJ234" s="15" t="s">
        <v>83</v>
      </c>
      <c r="BK234" s="213">
        <f>ROUND(I234*H234,2)</f>
        <v>0</v>
      </c>
      <c r="BL234" s="15" t="s">
        <v>147</v>
      </c>
      <c r="BM234" s="15" t="s">
        <v>417</v>
      </c>
    </row>
    <row r="235" spans="2:65" s="1" customFormat="1" ht="16.5" customHeight="1">
      <c r="B235" s="36"/>
      <c r="C235" s="202" t="s">
        <v>418</v>
      </c>
      <c r="D235" s="202" t="s">
        <v>142</v>
      </c>
      <c r="E235" s="203" t="s">
        <v>419</v>
      </c>
      <c r="F235" s="204" t="s">
        <v>420</v>
      </c>
      <c r="G235" s="205" t="s">
        <v>162</v>
      </c>
      <c r="H235" s="206">
        <v>1</v>
      </c>
      <c r="I235" s="207"/>
      <c r="J235" s="208">
        <f>ROUND(I235*H235,2)</f>
        <v>0</v>
      </c>
      <c r="K235" s="204" t="s">
        <v>21</v>
      </c>
      <c r="L235" s="41"/>
      <c r="M235" s="209" t="s">
        <v>21</v>
      </c>
      <c r="N235" s="210" t="s">
        <v>46</v>
      </c>
      <c r="O235" s="77"/>
      <c r="P235" s="211">
        <f>O235*H235</f>
        <v>0</v>
      </c>
      <c r="Q235" s="211">
        <v>5E-05</v>
      </c>
      <c r="R235" s="211">
        <f>Q235*H235</f>
        <v>5E-05</v>
      </c>
      <c r="S235" s="211">
        <v>0</v>
      </c>
      <c r="T235" s="212">
        <f>S235*H235</f>
        <v>0</v>
      </c>
      <c r="AR235" s="15" t="s">
        <v>147</v>
      </c>
      <c r="AT235" s="15" t="s">
        <v>142</v>
      </c>
      <c r="AU235" s="15" t="s">
        <v>85</v>
      </c>
      <c r="AY235" s="15" t="s">
        <v>140</v>
      </c>
      <c r="BE235" s="213">
        <f>IF(N235="základní",J235,0)</f>
        <v>0</v>
      </c>
      <c r="BF235" s="213">
        <f>IF(N235="snížená",J235,0)</f>
        <v>0</v>
      </c>
      <c r="BG235" s="213">
        <f>IF(N235="zákl. přenesená",J235,0)</f>
        <v>0</v>
      </c>
      <c r="BH235" s="213">
        <f>IF(N235="sníž. přenesená",J235,0)</f>
        <v>0</v>
      </c>
      <c r="BI235" s="213">
        <f>IF(N235="nulová",J235,0)</f>
        <v>0</v>
      </c>
      <c r="BJ235" s="15" t="s">
        <v>83</v>
      </c>
      <c r="BK235" s="213">
        <f>ROUND(I235*H235,2)</f>
        <v>0</v>
      </c>
      <c r="BL235" s="15" t="s">
        <v>147</v>
      </c>
      <c r="BM235" s="15" t="s">
        <v>421</v>
      </c>
    </row>
    <row r="236" spans="2:47" s="1" customFormat="1" ht="12">
      <c r="B236" s="36"/>
      <c r="C236" s="37"/>
      <c r="D236" s="214" t="s">
        <v>149</v>
      </c>
      <c r="E236" s="37"/>
      <c r="F236" s="215" t="s">
        <v>422</v>
      </c>
      <c r="G236" s="37"/>
      <c r="H236" s="37"/>
      <c r="I236" s="128"/>
      <c r="J236" s="37"/>
      <c r="K236" s="37"/>
      <c r="L236" s="41"/>
      <c r="M236" s="216"/>
      <c r="N236" s="77"/>
      <c r="O236" s="77"/>
      <c r="P236" s="77"/>
      <c r="Q236" s="77"/>
      <c r="R236" s="77"/>
      <c r="S236" s="77"/>
      <c r="T236" s="78"/>
      <c r="AT236" s="15" t="s">
        <v>149</v>
      </c>
      <c r="AU236" s="15" t="s">
        <v>85</v>
      </c>
    </row>
    <row r="237" spans="2:65" s="1" customFormat="1" ht="16.5" customHeight="1">
      <c r="B237" s="36"/>
      <c r="C237" s="202" t="s">
        <v>423</v>
      </c>
      <c r="D237" s="202" t="s">
        <v>142</v>
      </c>
      <c r="E237" s="203" t="s">
        <v>424</v>
      </c>
      <c r="F237" s="204" t="s">
        <v>425</v>
      </c>
      <c r="G237" s="205" t="s">
        <v>263</v>
      </c>
      <c r="H237" s="206">
        <v>1</v>
      </c>
      <c r="I237" s="207"/>
      <c r="J237" s="208">
        <f>ROUND(I237*H237,2)</f>
        <v>0</v>
      </c>
      <c r="K237" s="204" t="s">
        <v>146</v>
      </c>
      <c r="L237" s="41"/>
      <c r="M237" s="209" t="s">
        <v>21</v>
      </c>
      <c r="N237" s="210" t="s">
        <v>46</v>
      </c>
      <c r="O237" s="77"/>
      <c r="P237" s="211">
        <f>O237*H237</f>
        <v>0</v>
      </c>
      <c r="Q237" s="211">
        <v>0</v>
      </c>
      <c r="R237" s="211">
        <f>Q237*H237</f>
        <v>0</v>
      </c>
      <c r="S237" s="211">
        <v>0</v>
      </c>
      <c r="T237" s="212">
        <f>S237*H237</f>
        <v>0</v>
      </c>
      <c r="AR237" s="15" t="s">
        <v>147</v>
      </c>
      <c r="AT237" s="15" t="s">
        <v>142</v>
      </c>
      <c r="AU237" s="15" t="s">
        <v>85</v>
      </c>
      <c r="AY237" s="15" t="s">
        <v>140</v>
      </c>
      <c r="BE237" s="213">
        <f>IF(N237="základní",J237,0)</f>
        <v>0</v>
      </c>
      <c r="BF237" s="213">
        <f>IF(N237="snížená",J237,0)</f>
        <v>0</v>
      </c>
      <c r="BG237" s="213">
        <f>IF(N237="zákl. přenesená",J237,0)</f>
        <v>0</v>
      </c>
      <c r="BH237" s="213">
        <f>IF(N237="sníž. přenesená",J237,0)</f>
        <v>0</v>
      </c>
      <c r="BI237" s="213">
        <f>IF(N237="nulová",J237,0)</f>
        <v>0</v>
      </c>
      <c r="BJ237" s="15" t="s">
        <v>83</v>
      </c>
      <c r="BK237" s="213">
        <f>ROUND(I237*H237,2)</f>
        <v>0</v>
      </c>
      <c r="BL237" s="15" t="s">
        <v>147</v>
      </c>
      <c r="BM237" s="15" t="s">
        <v>426</v>
      </c>
    </row>
    <row r="238" spans="2:47" s="1" customFormat="1" ht="12">
      <c r="B238" s="36"/>
      <c r="C238" s="37"/>
      <c r="D238" s="214" t="s">
        <v>149</v>
      </c>
      <c r="E238" s="37"/>
      <c r="F238" s="215" t="s">
        <v>427</v>
      </c>
      <c r="G238" s="37"/>
      <c r="H238" s="37"/>
      <c r="I238" s="128"/>
      <c r="J238" s="37"/>
      <c r="K238" s="37"/>
      <c r="L238" s="41"/>
      <c r="M238" s="216"/>
      <c r="N238" s="77"/>
      <c r="O238" s="77"/>
      <c r="P238" s="77"/>
      <c r="Q238" s="77"/>
      <c r="R238" s="77"/>
      <c r="S238" s="77"/>
      <c r="T238" s="78"/>
      <c r="AT238" s="15" t="s">
        <v>149</v>
      </c>
      <c r="AU238" s="15" t="s">
        <v>85</v>
      </c>
    </row>
    <row r="239" spans="2:65" s="1" customFormat="1" ht="16.5" customHeight="1">
      <c r="B239" s="36"/>
      <c r="C239" s="202" t="s">
        <v>428</v>
      </c>
      <c r="D239" s="202" t="s">
        <v>142</v>
      </c>
      <c r="E239" s="203" t="s">
        <v>429</v>
      </c>
      <c r="F239" s="204" t="s">
        <v>430</v>
      </c>
      <c r="G239" s="205" t="s">
        <v>263</v>
      </c>
      <c r="H239" s="206">
        <v>10</v>
      </c>
      <c r="I239" s="207"/>
      <c r="J239" s="208">
        <f>ROUND(I239*H239,2)</f>
        <v>0</v>
      </c>
      <c r="K239" s="204" t="s">
        <v>146</v>
      </c>
      <c r="L239" s="41"/>
      <c r="M239" s="209" t="s">
        <v>21</v>
      </c>
      <c r="N239" s="210" t="s">
        <v>46</v>
      </c>
      <c r="O239" s="77"/>
      <c r="P239" s="211">
        <f>O239*H239</f>
        <v>0</v>
      </c>
      <c r="Q239" s="211">
        <v>0</v>
      </c>
      <c r="R239" s="211">
        <f>Q239*H239</f>
        <v>0</v>
      </c>
      <c r="S239" s="211">
        <v>0</v>
      </c>
      <c r="T239" s="212">
        <f>S239*H239</f>
        <v>0</v>
      </c>
      <c r="AR239" s="15" t="s">
        <v>147</v>
      </c>
      <c r="AT239" s="15" t="s">
        <v>142</v>
      </c>
      <c r="AU239" s="15" t="s">
        <v>85</v>
      </c>
      <c r="AY239" s="15" t="s">
        <v>140</v>
      </c>
      <c r="BE239" s="213">
        <f>IF(N239="základní",J239,0)</f>
        <v>0</v>
      </c>
      <c r="BF239" s="213">
        <f>IF(N239="snížená",J239,0)</f>
        <v>0</v>
      </c>
      <c r="BG239" s="213">
        <f>IF(N239="zákl. přenesená",J239,0)</f>
        <v>0</v>
      </c>
      <c r="BH239" s="213">
        <f>IF(N239="sníž. přenesená",J239,0)</f>
        <v>0</v>
      </c>
      <c r="BI239" s="213">
        <f>IF(N239="nulová",J239,0)</f>
        <v>0</v>
      </c>
      <c r="BJ239" s="15" t="s">
        <v>83</v>
      </c>
      <c r="BK239" s="213">
        <f>ROUND(I239*H239,2)</f>
        <v>0</v>
      </c>
      <c r="BL239" s="15" t="s">
        <v>147</v>
      </c>
      <c r="BM239" s="15" t="s">
        <v>431</v>
      </c>
    </row>
    <row r="240" spans="2:47" s="1" customFormat="1" ht="12">
      <c r="B240" s="36"/>
      <c r="C240" s="37"/>
      <c r="D240" s="214" t="s">
        <v>149</v>
      </c>
      <c r="E240" s="37"/>
      <c r="F240" s="215" t="s">
        <v>427</v>
      </c>
      <c r="G240" s="37"/>
      <c r="H240" s="37"/>
      <c r="I240" s="128"/>
      <c r="J240" s="37"/>
      <c r="K240" s="37"/>
      <c r="L240" s="41"/>
      <c r="M240" s="216"/>
      <c r="N240" s="77"/>
      <c r="O240" s="77"/>
      <c r="P240" s="77"/>
      <c r="Q240" s="77"/>
      <c r="R240" s="77"/>
      <c r="S240" s="77"/>
      <c r="T240" s="78"/>
      <c r="AT240" s="15" t="s">
        <v>149</v>
      </c>
      <c r="AU240" s="15" t="s">
        <v>85</v>
      </c>
    </row>
    <row r="241" spans="2:51" s="11" customFormat="1" ht="12">
      <c r="B241" s="217"/>
      <c r="C241" s="218"/>
      <c r="D241" s="214" t="s">
        <v>151</v>
      </c>
      <c r="E241" s="218"/>
      <c r="F241" s="220" t="s">
        <v>432</v>
      </c>
      <c r="G241" s="218"/>
      <c r="H241" s="221">
        <v>10</v>
      </c>
      <c r="I241" s="222"/>
      <c r="J241" s="218"/>
      <c r="K241" s="218"/>
      <c r="L241" s="223"/>
      <c r="M241" s="224"/>
      <c r="N241" s="225"/>
      <c r="O241" s="225"/>
      <c r="P241" s="225"/>
      <c r="Q241" s="225"/>
      <c r="R241" s="225"/>
      <c r="S241" s="225"/>
      <c r="T241" s="226"/>
      <c r="AT241" s="227" t="s">
        <v>151</v>
      </c>
      <c r="AU241" s="227" t="s">
        <v>85</v>
      </c>
      <c r="AV241" s="11" t="s">
        <v>85</v>
      </c>
      <c r="AW241" s="11" t="s">
        <v>4</v>
      </c>
      <c r="AX241" s="11" t="s">
        <v>83</v>
      </c>
      <c r="AY241" s="227" t="s">
        <v>140</v>
      </c>
    </row>
    <row r="242" spans="2:63" s="10" customFormat="1" ht="22.8" customHeight="1">
      <c r="B242" s="186"/>
      <c r="C242" s="187"/>
      <c r="D242" s="188" t="s">
        <v>74</v>
      </c>
      <c r="E242" s="200" t="s">
        <v>85</v>
      </c>
      <c r="F242" s="200" t="s">
        <v>433</v>
      </c>
      <c r="G242" s="187"/>
      <c r="H242" s="187"/>
      <c r="I242" s="190"/>
      <c r="J242" s="201">
        <f>BK242</f>
        <v>0</v>
      </c>
      <c r="K242" s="187"/>
      <c r="L242" s="192"/>
      <c r="M242" s="193"/>
      <c r="N242" s="194"/>
      <c r="O242" s="194"/>
      <c r="P242" s="195">
        <f>SUM(P243:P288)</f>
        <v>0</v>
      </c>
      <c r="Q242" s="194"/>
      <c r="R242" s="195">
        <f>SUM(R243:R288)</f>
        <v>188.86631315</v>
      </c>
      <c r="S242" s="194"/>
      <c r="T242" s="196">
        <f>SUM(T243:T288)</f>
        <v>0</v>
      </c>
      <c r="AR242" s="197" t="s">
        <v>83</v>
      </c>
      <c r="AT242" s="198" t="s">
        <v>74</v>
      </c>
      <c r="AU242" s="198" t="s">
        <v>83</v>
      </c>
      <c r="AY242" s="197" t="s">
        <v>140</v>
      </c>
      <c r="BK242" s="199">
        <f>SUM(BK243:BK288)</f>
        <v>0</v>
      </c>
    </row>
    <row r="243" spans="2:65" s="1" customFormat="1" ht="16.5" customHeight="1">
      <c r="B243" s="36"/>
      <c r="C243" s="202" t="s">
        <v>434</v>
      </c>
      <c r="D243" s="202" t="s">
        <v>142</v>
      </c>
      <c r="E243" s="203" t="s">
        <v>435</v>
      </c>
      <c r="F243" s="204" t="s">
        <v>436</v>
      </c>
      <c r="G243" s="205" t="s">
        <v>263</v>
      </c>
      <c r="H243" s="206">
        <v>17.262</v>
      </c>
      <c r="I243" s="207"/>
      <c r="J243" s="208">
        <f>ROUND(I243*H243,2)</f>
        <v>0</v>
      </c>
      <c r="K243" s="204" t="s">
        <v>146</v>
      </c>
      <c r="L243" s="41"/>
      <c r="M243" s="209" t="s">
        <v>21</v>
      </c>
      <c r="N243" s="210" t="s">
        <v>46</v>
      </c>
      <c r="O243" s="77"/>
      <c r="P243" s="211">
        <f>O243*H243</f>
        <v>0</v>
      </c>
      <c r="Q243" s="211">
        <v>2.25634</v>
      </c>
      <c r="R243" s="211">
        <f>Q243*H243</f>
        <v>38.94894108</v>
      </c>
      <c r="S243" s="211">
        <v>0</v>
      </c>
      <c r="T243" s="212">
        <f>S243*H243</f>
        <v>0</v>
      </c>
      <c r="AR243" s="15" t="s">
        <v>147</v>
      </c>
      <c r="AT243" s="15" t="s">
        <v>142</v>
      </c>
      <c r="AU243" s="15" t="s">
        <v>85</v>
      </c>
      <c r="AY243" s="15" t="s">
        <v>140</v>
      </c>
      <c r="BE243" s="213">
        <f>IF(N243="základní",J243,0)</f>
        <v>0</v>
      </c>
      <c r="BF243" s="213">
        <f>IF(N243="snížená",J243,0)</f>
        <v>0</v>
      </c>
      <c r="BG243" s="213">
        <f>IF(N243="zákl. přenesená",J243,0)</f>
        <v>0</v>
      </c>
      <c r="BH243" s="213">
        <f>IF(N243="sníž. přenesená",J243,0)</f>
        <v>0</v>
      </c>
      <c r="BI243" s="213">
        <f>IF(N243="nulová",J243,0)</f>
        <v>0</v>
      </c>
      <c r="BJ243" s="15" t="s">
        <v>83</v>
      </c>
      <c r="BK243" s="213">
        <f>ROUND(I243*H243,2)</f>
        <v>0</v>
      </c>
      <c r="BL243" s="15" t="s">
        <v>147</v>
      </c>
      <c r="BM243" s="15" t="s">
        <v>437</v>
      </c>
    </row>
    <row r="244" spans="2:47" s="1" customFormat="1" ht="12">
      <c r="B244" s="36"/>
      <c r="C244" s="37"/>
      <c r="D244" s="214" t="s">
        <v>149</v>
      </c>
      <c r="E244" s="37"/>
      <c r="F244" s="215" t="s">
        <v>438</v>
      </c>
      <c r="G244" s="37"/>
      <c r="H244" s="37"/>
      <c r="I244" s="128"/>
      <c r="J244" s="37"/>
      <c r="K244" s="37"/>
      <c r="L244" s="41"/>
      <c r="M244" s="216"/>
      <c r="N244" s="77"/>
      <c r="O244" s="77"/>
      <c r="P244" s="77"/>
      <c r="Q244" s="77"/>
      <c r="R244" s="77"/>
      <c r="S244" s="77"/>
      <c r="T244" s="78"/>
      <c r="AT244" s="15" t="s">
        <v>149</v>
      </c>
      <c r="AU244" s="15" t="s">
        <v>85</v>
      </c>
    </row>
    <row r="245" spans="2:51" s="11" customFormat="1" ht="12">
      <c r="B245" s="217"/>
      <c r="C245" s="218"/>
      <c r="D245" s="214" t="s">
        <v>151</v>
      </c>
      <c r="E245" s="219" t="s">
        <v>21</v>
      </c>
      <c r="F245" s="220" t="s">
        <v>439</v>
      </c>
      <c r="G245" s="218"/>
      <c r="H245" s="221">
        <v>15.912</v>
      </c>
      <c r="I245" s="222"/>
      <c r="J245" s="218"/>
      <c r="K245" s="218"/>
      <c r="L245" s="223"/>
      <c r="M245" s="224"/>
      <c r="N245" s="225"/>
      <c r="O245" s="225"/>
      <c r="P245" s="225"/>
      <c r="Q245" s="225"/>
      <c r="R245" s="225"/>
      <c r="S245" s="225"/>
      <c r="T245" s="226"/>
      <c r="AT245" s="227" t="s">
        <v>151</v>
      </c>
      <c r="AU245" s="227" t="s">
        <v>85</v>
      </c>
      <c r="AV245" s="11" t="s">
        <v>85</v>
      </c>
      <c r="AW245" s="11" t="s">
        <v>36</v>
      </c>
      <c r="AX245" s="11" t="s">
        <v>75</v>
      </c>
      <c r="AY245" s="227" t="s">
        <v>140</v>
      </c>
    </row>
    <row r="246" spans="2:51" s="11" customFormat="1" ht="12">
      <c r="B246" s="217"/>
      <c r="C246" s="218"/>
      <c r="D246" s="214" t="s">
        <v>151</v>
      </c>
      <c r="E246" s="219" t="s">
        <v>21</v>
      </c>
      <c r="F246" s="220" t="s">
        <v>440</v>
      </c>
      <c r="G246" s="218"/>
      <c r="H246" s="221">
        <v>1.35</v>
      </c>
      <c r="I246" s="222"/>
      <c r="J246" s="218"/>
      <c r="K246" s="218"/>
      <c r="L246" s="223"/>
      <c r="M246" s="224"/>
      <c r="N246" s="225"/>
      <c r="O246" s="225"/>
      <c r="P246" s="225"/>
      <c r="Q246" s="225"/>
      <c r="R246" s="225"/>
      <c r="S246" s="225"/>
      <c r="T246" s="226"/>
      <c r="AT246" s="227" t="s">
        <v>151</v>
      </c>
      <c r="AU246" s="227" t="s">
        <v>85</v>
      </c>
      <c r="AV246" s="11" t="s">
        <v>85</v>
      </c>
      <c r="AW246" s="11" t="s">
        <v>36</v>
      </c>
      <c r="AX246" s="11" t="s">
        <v>75</v>
      </c>
      <c r="AY246" s="227" t="s">
        <v>140</v>
      </c>
    </row>
    <row r="247" spans="2:51" s="12" customFormat="1" ht="12">
      <c r="B247" s="238"/>
      <c r="C247" s="239"/>
      <c r="D247" s="214" t="s">
        <v>151</v>
      </c>
      <c r="E247" s="240" t="s">
        <v>21</v>
      </c>
      <c r="F247" s="241" t="s">
        <v>441</v>
      </c>
      <c r="G247" s="239"/>
      <c r="H247" s="242">
        <v>17.262</v>
      </c>
      <c r="I247" s="243"/>
      <c r="J247" s="239"/>
      <c r="K247" s="239"/>
      <c r="L247" s="244"/>
      <c r="M247" s="245"/>
      <c r="N247" s="246"/>
      <c r="O247" s="246"/>
      <c r="P247" s="246"/>
      <c r="Q247" s="246"/>
      <c r="R247" s="246"/>
      <c r="S247" s="246"/>
      <c r="T247" s="247"/>
      <c r="AT247" s="248" t="s">
        <v>151</v>
      </c>
      <c r="AU247" s="248" t="s">
        <v>85</v>
      </c>
      <c r="AV247" s="12" t="s">
        <v>147</v>
      </c>
      <c r="AW247" s="12" t="s">
        <v>36</v>
      </c>
      <c r="AX247" s="12" t="s">
        <v>83</v>
      </c>
      <c r="AY247" s="248" t="s">
        <v>140</v>
      </c>
    </row>
    <row r="248" spans="2:65" s="1" customFormat="1" ht="16.5" customHeight="1">
      <c r="B248" s="36"/>
      <c r="C248" s="202" t="s">
        <v>442</v>
      </c>
      <c r="D248" s="202" t="s">
        <v>142</v>
      </c>
      <c r="E248" s="203" t="s">
        <v>443</v>
      </c>
      <c r="F248" s="204" t="s">
        <v>444</v>
      </c>
      <c r="G248" s="205" t="s">
        <v>263</v>
      </c>
      <c r="H248" s="206">
        <v>45.696</v>
      </c>
      <c r="I248" s="207"/>
      <c r="J248" s="208">
        <f>ROUND(I248*H248,2)</f>
        <v>0</v>
      </c>
      <c r="K248" s="204" t="s">
        <v>21</v>
      </c>
      <c r="L248" s="41"/>
      <c r="M248" s="209" t="s">
        <v>21</v>
      </c>
      <c r="N248" s="210" t="s">
        <v>46</v>
      </c>
      <c r="O248" s="77"/>
      <c r="P248" s="211">
        <f>O248*H248</f>
        <v>0</v>
      </c>
      <c r="Q248" s="211">
        <v>1.9205</v>
      </c>
      <c r="R248" s="211">
        <f>Q248*H248</f>
        <v>87.759168</v>
      </c>
      <c r="S248" s="211">
        <v>0</v>
      </c>
      <c r="T248" s="212">
        <f>S248*H248</f>
        <v>0</v>
      </c>
      <c r="AR248" s="15" t="s">
        <v>147</v>
      </c>
      <c r="AT248" s="15" t="s">
        <v>142</v>
      </c>
      <c r="AU248" s="15" t="s">
        <v>85</v>
      </c>
      <c r="AY248" s="15" t="s">
        <v>140</v>
      </c>
      <c r="BE248" s="213">
        <f>IF(N248="základní",J248,0)</f>
        <v>0</v>
      </c>
      <c r="BF248" s="213">
        <f>IF(N248="snížená",J248,0)</f>
        <v>0</v>
      </c>
      <c r="BG248" s="213">
        <f>IF(N248="zákl. přenesená",J248,0)</f>
        <v>0</v>
      </c>
      <c r="BH248" s="213">
        <f>IF(N248="sníž. přenesená",J248,0)</f>
        <v>0</v>
      </c>
      <c r="BI248" s="213">
        <f>IF(N248="nulová",J248,0)</f>
        <v>0</v>
      </c>
      <c r="BJ248" s="15" t="s">
        <v>83</v>
      </c>
      <c r="BK248" s="213">
        <f>ROUND(I248*H248,2)</f>
        <v>0</v>
      </c>
      <c r="BL248" s="15" t="s">
        <v>147</v>
      </c>
      <c r="BM248" s="15" t="s">
        <v>445</v>
      </c>
    </row>
    <row r="249" spans="2:47" s="1" customFormat="1" ht="12">
      <c r="B249" s="36"/>
      <c r="C249" s="37"/>
      <c r="D249" s="214" t="s">
        <v>149</v>
      </c>
      <c r="E249" s="37"/>
      <c r="F249" s="215" t="s">
        <v>438</v>
      </c>
      <c r="G249" s="37"/>
      <c r="H249" s="37"/>
      <c r="I249" s="128"/>
      <c r="J249" s="37"/>
      <c r="K249" s="37"/>
      <c r="L249" s="41"/>
      <c r="M249" s="216"/>
      <c r="N249" s="77"/>
      <c r="O249" s="77"/>
      <c r="P249" s="77"/>
      <c r="Q249" s="77"/>
      <c r="R249" s="77"/>
      <c r="S249" s="77"/>
      <c r="T249" s="78"/>
      <c r="AT249" s="15" t="s">
        <v>149</v>
      </c>
      <c r="AU249" s="15" t="s">
        <v>85</v>
      </c>
    </row>
    <row r="250" spans="2:51" s="11" customFormat="1" ht="12">
      <c r="B250" s="217"/>
      <c r="C250" s="218"/>
      <c r="D250" s="214" t="s">
        <v>151</v>
      </c>
      <c r="E250" s="219" t="s">
        <v>21</v>
      </c>
      <c r="F250" s="220" t="s">
        <v>446</v>
      </c>
      <c r="G250" s="218"/>
      <c r="H250" s="221">
        <v>45.696</v>
      </c>
      <c r="I250" s="222"/>
      <c r="J250" s="218"/>
      <c r="K250" s="218"/>
      <c r="L250" s="223"/>
      <c r="M250" s="224"/>
      <c r="N250" s="225"/>
      <c r="O250" s="225"/>
      <c r="P250" s="225"/>
      <c r="Q250" s="225"/>
      <c r="R250" s="225"/>
      <c r="S250" s="225"/>
      <c r="T250" s="226"/>
      <c r="AT250" s="227" t="s">
        <v>151</v>
      </c>
      <c r="AU250" s="227" t="s">
        <v>85</v>
      </c>
      <c r="AV250" s="11" t="s">
        <v>85</v>
      </c>
      <c r="AW250" s="11" t="s">
        <v>36</v>
      </c>
      <c r="AX250" s="11" t="s">
        <v>83</v>
      </c>
      <c r="AY250" s="227" t="s">
        <v>140</v>
      </c>
    </row>
    <row r="251" spans="2:65" s="1" customFormat="1" ht="16.5" customHeight="1">
      <c r="B251" s="36"/>
      <c r="C251" s="202" t="s">
        <v>447</v>
      </c>
      <c r="D251" s="202" t="s">
        <v>142</v>
      </c>
      <c r="E251" s="203" t="s">
        <v>448</v>
      </c>
      <c r="F251" s="204" t="s">
        <v>449</v>
      </c>
      <c r="G251" s="205" t="s">
        <v>199</v>
      </c>
      <c r="H251" s="206">
        <v>136</v>
      </c>
      <c r="I251" s="207"/>
      <c r="J251" s="208">
        <f>ROUND(I251*H251,2)</f>
        <v>0</v>
      </c>
      <c r="K251" s="204" t="s">
        <v>146</v>
      </c>
      <c r="L251" s="41"/>
      <c r="M251" s="209" t="s">
        <v>21</v>
      </c>
      <c r="N251" s="210" t="s">
        <v>46</v>
      </c>
      <c r="O251" s="77"/>
      <c r="P251" s="211">
        <f>O251*H251</f>
        <v>0</v>
      </c>
      <c r="Q251" s="211">
        <v>0.00049</v>
      </c>
      <c r="R251" s="211">
        <f>Q251*H251</f>
        <v>0.06664</v>
      </c>
      <c r="S251" s="211">
        <v>0</v>
      </c>
      <c r="T251" s="212">
        <f>S251*H251</f>
        <v>0</v>
      </c>
      <c r="AR251" s="15" t="s">
        <v>147</v>
      </c>
      <c r="AT251" s="15" t="s">
        <v>142</v>
      </c>
      <c r="AU251" s="15" t="s">
        <v>85</v>
      </c>
      <c r="AY251" s="15" t="s">
        <v>140</v>
      </c>
      <c r="BE251" s="213">
        <f>IF(N251="základní",J251,0)</f>
        <v>0</v>
      </c>
      <c r="BF251" s="213">
        <f>IF(N251="snížená",J251,0)</f>
        <v>0</v>
      </c>
      <c r="BG251" s="213">
        <f>IF(N251="zákl. přenesená",J251,0)</f>
        <v>0</v>
      </c>
      <c r="BH251" s="213">
        <f>IF(N251="sníž. přenesená",J251,0)</f>
        <v>0</v>
      </c>
      <c r="BI251" s="213">
        <f>IF(N251="nulová",J251,0)</f>
        <v>0</v>
      </c>
      <c r="BJ251" s="15" t="s">
        <v>83</v>
      </c>
      <c r="BK251" s="213">
        <f>ROUND(I251*H251,2)</f>
        <v>0</v>
      </c>
      <c r="BL251" s="15" t="s">
        <v>147</v>
      </c>
      <c r="BM251" s="15" t="s">
        <v>450</v>
      </c>
    </row>
    <row r="252" spans="2:47" s="1" customFormat="1" ht="12">
      <c r="B252" s="36"/>
      <c r="C252" s="37"/>
      <c r="D252" s="214" t="s">
        <v>149</v>
      </c>
      <c r="E252" s="37"/>
      <c r="F252" s="215" t="s">
        <v>451</v>
      </c>
      <c r="G252" s="37"/>
      <c r="H252" s="37"/>
      <c r="I252" s="128"/>
      <c r="J252" s="37"/>
      <c r="K252" s="37"/>
      <c r="L252" s="41"/>
      <c r="M252" s="216"/>
      <c r="N252" s="77"/>
      <c r="O252" s="77"/>
      <c r="P252" s="77"/>
      <c r="Q252" s="77"/>
      <c r="R252" s="77"/>
      <c r="S252" s="77"/>
      <c r="T252" s="78"/>
      <c r="AT252" s="15" t="s">
        <v>149</v>
      </c>
      <c r="AU252" s="15" t="s">
        <v>85</v>
      </c>
    </row>
    <row r="253" spans="2:51" s="11" customFormat="1" ht="12">
      <c r="B253" s="217"/>
      <c r="C253" s="218"/>
      <c r="D253" s="214" t="s">
        <v>151</v>
      </c>
      <c r="E253" s="219" t="s">
        <v>21</v>
      </c>
      <c r="F253" s="220" t="s">
        <v>452</v>
      </c>
      <c r="G253" s="218"/>
      <c r="H253" s="221">
        <v>136</v>
      </c>
      <c r="I253" s="222"/>
      <c r="J253" s="218"/>
      <c r="K253" s="218"/>
      <c r="L253" s="223"/>
      <c r="M253" s="224"/>
      <c r="N253" s="225"/>
      <c r="O253" s="225"/>
      <c r="P253" s="225"/>
      <c r="Q253" s="225"/>
      <c r="R253" s="225"/>
      <c r="S253" s="225"/>
      <c r="T253" s="226"/>
      <c r="AT253" s="227" t="s">
        <v>151</v>
      </c>
      <c r="AU253" s="227" t="s">
        <v>85</v>
      </c>
      <c r="AV253" s="11" t="s">
        <v>85</v>
      </c>
      <c r="AW253" s="11" t="s">
        <v>36</v>
      </c>
      <c r="AX253" s="11" t="s">
        <v>83</v>
      </c>
      <c r="AY253" s="227" t="s">
        <v>140</v>
      </c>
    </row>
    <row r="254" spans="2:65" s="1" customFormat="1" ht="22.5" customHeight="1">
      <c r="B254" s="36"/>
      <c r="C254" s="202" t="s">
        <v>453</v>
      </c>
      <c r="D254" s="202" t="s">
        <v>142</v>
      </c>
      <c r="E254" s="203" t="s">
        <v>454</v>
      </c>
      <c r="F254" s="204" t="s">
        <v>455</v>
      </c>
      <c r="G254" s="205" t="s">
        <v>155</v>
      </c>
      <c r="H254" s="206">
        <v>827.6</v>
      </c>
      <c r="I254" s="207"/>
      <c r="J254" s="208">
        <f>ROUND(I254*H254,2)</f>
        <v>0</v>
      </c>
      <c r="K254" s="204" t="s">
        <v>146</v>
      </c>
      <c r="L254" s="41"/>
      <c r="M254" s="209" t="s">
        <v>21</v>
      </c>
      <c r="N254" s="210" t="s">
        <v>46</v>
      </c>
      <c r="O254" s="77"/>
      <c r="P254" s="211">
        <f>O254*H254</f>
        <v>0</v>
      </c>
      <c r="Q254" s="211">
        <v>0.0001</v>
      </c>
      <c r="R254" s="211">
        <f>Q254*H254</f>
        <v>0.08276</v>
      </c>
      <c r="S254" s="211">
        <v>0</v>
      </c>
      <c r="T254" s="212">
        <f>S254*H254</f>
        <v>0</v>
      </c>
      <c r="AR254" s="15" t="s">
        <v>147</v>
      </c>
      <c r="AT254" s="15" t="s">
        <v>142</v>
      </c>
      <c r="AU254" s="15" t="s">
        <v>85</v>
      </c>
      <c r="AY254" s="15" t="s">
        <v>140</v>
      </c>
      <c r="BE254" s="213">
        <f>IF(N254="základní",J254,0)</f>
        <v>0</v>
      </c>
      <c r="BF254" s="213">
        <f>IF(N254="snížená",J254,0)</f>
        <v>0</v>
      </c>
      <c r="BG254" s="213">
        <f>IF(N254="zákl. přenesená",J254,0)</f>
        <v>0</v>
      </c>
      <c r="BH254" s="213">
        <f>IF(N254="sníž. přenesená",J254,0)</f>
        <v>0</v>
      </c>
      <c r="BI254" s="213">
        <f>IF(N254="nulová",J254,0)</f>
        <v>0</v>
      </c>
      <c r="BJ254" s="15" t="s">
        <v>83</v>
      </c>
      <c r="BK254" s="213">
        <f>ROUND(I254*H254,2)</f>
        <v>0</v>
      </c>
      <c r="BL254" s="15" t="s">
        <v>147</v>
      </c>
      <c r="BM254" s="15" t="s">
        <v>456</v>
      </c>
    </row>
    <row r="255" spans="2:47" s="1" customFormat="1" ht="12">
      <c r="B255" s="36"/>
      <c r="C255" s="37"/>
      <c r="D255" s="214" t="s">
        <v>149</v>
      </c>
      <c r="E255" s="37"/>
      <c r="F255" s="215" t="s">
        <v>457</v>
      </c>
      <c r="G255" s="37"/>
      <c r="H255" s="37"/>
      <c r="I255" s="128"/>
      <c r="J255" s="37"/>
      <c r="K255" s="37"/>
      <c r="L255" s="41"/>
      <c r="M255" s="216"/>
      <c r="N255" s="77"/>
      <c r="O255" s="77"/>
      <c r="P255" s="77"/>
      <c r="Q255" s="77"/>
      <c r="R255" s="77"/>
      <c r="S255" s="77"/>
      <c r="T255" s="78"/>
      <c r="AT255" s="15" t="s">
        <v>149</v>
      </c>
      <c r="AU255" s="15" t="s">
        <v>85</v>
      </c>
    </row>
    <row r="256" spans="2:51" s="11" customFormat="1" ht="12">
      <c r="B256" s="217"/>
      <c r="C256" s="218"/>
      <c r="D256" s="214" t="s">
        <v>151</v>
      </c>
      <c r="E256" s="219" t="s">
        <v>21</v>
      </c>
      <c r="F256" s="220" t="s">
        <v>458</v>
      </c>
      <c r="G256" s="218"/>
      <c r="H256" s="221">
        <v>81.6</v>
      </c>
      <c r="I256" s="222"/>
      <c r="J256" s="218"/>
      <c r="K256" s="218"/>
      <c r="L256" s="223"/>
      <c r="M256" s="224"/>
      <c r="N256" s="225"/>
      <c r="O256" s="225"/>
      <c r="P256" s="225"/>
      <c r="Q256" s="225"/>
      <c r="R256" s="225"/>
      <c r="S256" s="225"/>
      <c r="T256" s="226"/>
      <c r="AT256" s="227" t="s">
        <v>151</v>
      </c>
      <c r="AU256" s="227" t="s">
        <v>85</v>
      </c>
      <c r="AV256" s="11" t="s">
        <v>85</v>
      </c>
      <c r="AW256" s="11" t="s">
        <v>36</v>
      </c>
      <c r="AX256" s="11" t="s">
        <v>75</v>
      </c>
      <c r="AY256" s="227" t="s">
        <v>140</v>
      </c>
    </row>
    <row r="257" spans="2:51" s="11" customFormat="1" ht="12">
      <c r="B257" s="217"/>
      <c r="C257" s="218"/>
      <c r="D257" s="214" t="s">
        <v>151</v>
      </c>
      <c r="E257" s="219" t="s">
        <v>21</v>
      </c>
      <c r="F257" s="220" t="s">
        <v>459</v>
      </c>
      <c r="G257" s="218"/>
      <c r="H257" s="221">
        <v>530</v>
      </c>
      <c r="I257" s="222"/>
      <c r="J257" s="218"/>
      <c r="K257" s="218"/>
      <c r="L257" s="223"/>
      <c r="M257" s="224"/>
      <c r="N257" s="225"/>
      <c r="O257" s="225"/>
      <c r="P257" s="225"/>
      <c r="Q257" s="225"/>
      <c r="R257" s="225"/>
      <c r="S257" s="225"/>
      <c r="T257" s="226"/>
      <c r="AT257" s="227" t="s">
        <v>151</v>
      </c>
      <c r="AU257" s="227" t="s">
        <v>85</v>
      </c>
      <c r="AV257" s="11" t="s">
        <v>85</v>
      </c>
      <c r="AW257" s="11" t="s">
        <v>36</v>
      </c>
      <c r="AX257" s="11" t="s">
        <v>75</v>
      </c>
      <c r="AY257" s="227" t="s">
        <v>140</v>
      </c>
    </row>
    <row r="258" spans="2:51" s="11" customFormat="1" ht="12">
      <c r="B258" s="217"/>
      <c r="C258" s="218"/>
      <c r="D258" s="214" t="s">
        <v>151</v>
      </c>
      <c r="E258" s="219" t="s">
        <v>21</v>
      </c>
      <c r="F258" s="220" t="s">
        <v>460</v>
      </c>
      <c r="G258" s="218"/>
      <c r="H258" s="221">
        <v>216</v>
      </c>
      <c r="I258" s="222"/>
      <c r="J258" s="218"/>
      <c r="K258" s="218"/>
      <c r="L258" s="223"/>
      <c r="M258" s="224"/>
      <c r="N258" s="225"/>
      <c r="O258" s="225"/>
      <c r="P258" s="225"/>
      <c r="Q258" s="225"/>
      <c r="R258" s="225"/>
      <c r="S258" s="225"/>
      <c r="T258" s="226"/>
      <c r="AT258" s="227" t="s">
        <v>151</v>
      </c>
      <c r="AU258" s="227" t="s">
        <v>85</v>
      </c>
      <c r="AV258" s="11" t="s">
        <v>85</v>
      </c>
      <c r="AW258" s="11" t="s">
        <v>36</v>
      </c>
      <c r="AX258" s="11" t="s">
        <v>75</v>
      </c>
      <c r="AY258" s="227" t="s">
        <v>140</v>
      </c>
    </row>
    <row r="259" spans="2:51" s="12" customFormat="1" ht="12">
      <c r="B259" s="238"/>
      <c r="C259" s="239"/>
      <c r="D259" s="214" t="s">
        <v>151</v>
      </c>
      <c r="E259" s="240" t="s">
        <v>21</v>
      </c>
      <c r="F259" s="241" t="s">
        <v>441</v>
      </c>
      <c r="G259" s="239"/>
      <c r="H259" s="242">
        <v>827.6</v>
      </c>
      <c r="I259" s="243"/>
      <c r="J259" s="239"/>
      <c r="K259" s="239"/>
      <c r="L259" s="244"/>
      <c r="M259" s="245"/>
      <c r="N259" s="246"/>
      <c r="O259" s="246"/>
      <c r="P259" s="246"/>
      <c r="Q259" s="246"/>
      <c r="R259" s="246"/>
      <c r="S259" s="246"/>
      <c r="T259" s="247"/>
      <c r="AT259" s="248" t="s">
        <v>151</v>
      </c>
      <c r="AU259" s="248" t="s">
        <v>85</v>
      </c>
      <c r="AV259" s="12" t="s">
        <v>147</v>
      </c>
      <c r="AW259" s="12" t="s">
        <v>36</v>
      </c>
      <c r="AX259" s="12" t="s">
        <v>83</v>
      </c>
      <c r="AY259" s="248" t="s">
        <v>140</v>
      </c>
    </row>
    <row r="260" spans="2:65" s="1" customFormat="1" ht="16.5" customHeight="1">
      <c r="B260" s="36"/>
      <c r="C260" s="228" t="s">
        <v>461</v>
      </c>
      <c r="D260" s="228" t="s">
        <v>336</v>
      </c>
      <c r="E260" s="229" t="s">
        <v>462</v>
      </c>
      <c r="F260" s="230" t="s">
        <v>463</v>
      </c>
      <c r="G260" s="231" t="s">
        <v>155</v>
      </c>
      <c r="H260" s="232">
        <v>993.12</v>
      </c>
      <c r="I260" s="233"/>
      <c r="J260" s="234">
        <f>ROUND(I260*H260,2)</f>
        <v>0</v>
      </c>
      <c r="K260" s="230" t="s">
        <v>146</v>
      </c>
      <c r="L260" s="235"/>
      <c r="M260" s="236" t="s">
        <v>21</v>
      </c>
      <c r="N260" s="237" t="s">
        <v>46</v>
      </c>
      <c r="O260" s="77"/>
      <c r="P260" s="211">
        <f>O260*H260</f>
        <v>0</v>
      </c>
      <c r="Q260" s="211">
        <v>0.0005</v>
      </c>
      <c r="R260" s="211">
        <f>Q260*H260</f>
        <v>0.49656</v>
      </c>
      <c r="S260" s="211">
        <v>0</v>
      </c>
      <c r="T260" s="212">
        <f>S260*H260</f>
        <v>0</v>
      </c>
      <c r="AR260" s="15" t="s">
        <v>187</v>
      </c>
      <c r="AT260" s="15" t="s">
        <v>336</v>
      </c>
      <c r="AU260" s="15" t="s">
        <v>85</v>
      </c>
      <c r="AY260" s="15" t="s">
        <v>140</v>
      </c>
      <c r="BE260" s="213">
        <f>IF(N260="základní",J260,0)</f>
        <v>0</v>
      </c>
      <c r="BF260" s="213">
        <f>IF(N260="snížená",J260,0)</f>
        <v>0</v>
      </c>
      <c r="BG260" s="213">
        <f>IF(N260="zákl. přenesená",J260,0)</f>
        <v>0</v>
      </c>
      <c r="BH260" s="213">
        <f>IF(N260="sníž. přenesená",J260,0)</f>
        <v>0</v>
      </c>
      <c r="BI260" s="213">
        <f>IF(N260="nulová",J260,0)</f>
        <v>0</v>
      </c>
      <c r="BJ260" s="15" t="s">
        <v>83</v>
      </c>
      <c r="BK260" s="213">
        <f>ROUND(I260*H260,2)</f>
        <v>0</v>
      </c>
      <c r="BL260" s="15" t="s">
        <v>147</v>
      </c>
      <c r="BM260" s="15" t="s">
        <v>464</v>
      </c>
    </row>
    <row r="261" spans="2:51" s="11" customFormat="1" ht="12">
      <c r="B261" s="217"/>
      <c r="C261" s="218"/>
      <c r="D261" s="214" t="s">
        <v>151</v>
      </c>
      <c r="E261" s="218"/>
      <c r="F261" s="220" t="s">
        <v>465</v>
      </c>
      <c r="G261" s="218"/>
      <c r="H261" s="221">
        <v>993.12</v>
      </c>
      <c r="I261" s="222"/>
      <c r="J261" s="218"/>
      <c r="K261" s="218"/>
      <c r="L261" s="223"/>
      <c r="M261" s="224"/>
      <c r="N261" s="225"/>
      <c r="O261" s="225"/>
      <c r="P261" s="225"/>
      <c r="Q261" s="225"/>
      <c r="R261" s="225"/>
      <c r="S261" s="225"/>
      <c r="T261" s="226"/>
      <c r="AT261" s="227" t="s">
        <v>151</v>
      </c>
      <c r="AU261" s="227" t="s">
        <v>85</v>
      </c>
      <c r="AV261" s="11" t="s">
        <v>85</v>
      </c>
      <c r="AW261" s="11" t="s">
        <v>4</v>
      </c>
      <c r="AX261" s="11" t="s">
        <v>83</v>
      </c>
      <c r="AY261" s="227" t="s">
        <v>140</v>
      </c>
    </row>
    <row r="262" spans="2:65" s="1" customFormat="1" ht="16.5" customHeight="1">
      <c r="B262" s="36"/>
      <c r="C262" s="202" t="s">
        <v>466</v>
      </c>
      <c r="D262" s="202" t="s">
        <v>142</v>
      </c>
      <c r="E262" s="203" t="s">
        <v>467</v>
      </c>
      <c r="F262" s="204" t="s">
        <v>468</v>
      </c>
      <c r="G262" s="205" t="s">
        <v>263</v>
      </c>
      <c r="H262" s="206">
        <v>7.25</v>
      </c>
      <c r="I262" s="207"/>
      <c r="J262" s="208">
        <f>ROUND(I262*H262,2)</f>
        <v>0</v>
      </c>
      <c r="K262" s="204" t="s">
        <v>146</v>
      </c>
      <c r="L262" s="41"/>
      <c r="M262" s="209" t="s">
        <v>21</v>
      </c>
      <c r="N262" s="210" t="s">
        <v>46</v>
      </c>
      <c r="O262" s="77"/>
      <c r="P262" s="211">
        <f>O262*H262</f>
        <v>0</v>
      </c>
      <c r="Q262" s="211">
        <v>2.16</v>
      </c>
      <c r="R262" s="211">
        <f>Q262*H262</f>
        <v>15.66</v>
      </c>
      <c r="S262" s="211">
        <v>0</v>
      </c>
      <c r="T262" s="212">
        <f>S262*H262</f>
        <v>0</v>
      </c>
      <c r="AR262" s="15" t="s">
        <v>147</v>
      </c>
      <c r="AT262" s="15" t="s">
        <v>142</v>
      </c>
      <c r="AU262" s="15" t="s">
        <v>85</v>
      </c>
      <c r="AY262" s="15" t="s">
        <v>140</v>
      </c>
      <c r="BE262" s="213">
        <f>IF(N262="základní",J262,0)</f>
        <v>0</v>
      </c>
      <c r="BF262" s="213">
        <f>IF(N262="snížená",J262,0)</f>
        <v>0</v>
      </c>
      <c r="BG262" s="213">
        <f>IF(N262="zákl. přenesená",J262,0)</f>
        <v>0</v>
      </c>
      <c r="BH262" s="213">
        <f>IF(N262="sníž. přenesená",J262,0)</f>
        <v>0</v>
      </c>
      <c r="BI262" s="213">
        <f>IF(N262="nulová",J262,0)</f>
        <v>0</v>
      </c>
      <c r="BJ262" s="15" t="s">
        <v>83</v>
      </c>
      <c r="BK262" s="213">
        <f>ROUND(I262*H262,2)</f>
        <v>0</v>
      </c>
      <c r="BL262" s="15" t="s">
        <v>147</v>
      </c>
      <c r="BM262" s="15" t="s">
        <v>469</v>
      </c>
    </row>
    <row r="263" spans="2:47" s="1" customFormat="1" ht="12">
      <c r="B263" s="36"/>
      <c r="C263" s="37"/>
      <c r="D263" s="214" t="s">
        <v>149</v>
      </c>
      <c r="E263" s="37"/>
      <c r="F263" s="215" t="s">
        <v>470</v>
      </c>
      <c r="G263" s="37"/>
      <c r="H263" s="37"/>
      <c r="I263" s="128"/>
      <c r="J263" s="37"/>
      <c r="K263" s="37"/>
      <c r="L263" s="41"/>
      <c r="M263" s="216"/>
      <c r="N263" s="77"/>
      <c r="O263" s="77"/>
      <c r="P263" s="77"/>
      <c r="Q263" s="77"/>
      <c r="R263" s="77"/>
      <c r="S263" s="77"/>
      <c r="T263" s="78"/>
      <c r="AT263" s="15" t="s">
        <v>149</v>
      </c>
      <c r="AU263" s="15" t="s">
        <v>85</v>
      </c>
    </row>
    <row r="264" spans="2:51" s="11" customFormat="1" ht="12">
      <c r="B264" s="217"/>
      <c r="C264" s="218"/>
      <c r="D264" s="214" t="s">
        <v>151</v>
      </c>
      <c r="E264" s="219" t="s">
        <v>21</v>
      </c>
      <c r="F264" s="220" t="s">
        <v>471</v>
      </c>
      <c r="G264" s="218"/>
      <c r="H264" s="221">
        <v>7.25</v>
      </c>
      <c r="I264" s="222"/>
      <c r="J264" s="218"/>
      <c r="K264" s="218"/>
      <c r="L264" s="223"/>
      <c r="M264" s="224"/>
      <c r="N264" s="225"/>
      <c r="O264" s="225"/>
      <c r="P264" s="225"/>
      <c r="Q264" s="225"/>
      <c r="R264" s="225"/>
      <c r="S264" s="225"/>
      <c r="T264" s="226"/>
      <c r="AT264" s="227" t="s">
        <v>151</v>
      </c>
      <c r="AU264" s="227" t="s">
        <v>85</v>
      </c>
      <c r="AV264" s="11" t="s">
        <v>85</v>
      </c>
      <c r="AW264" s="11" t="s">
        <v>36</v>
      </c>
      <c r="AX264" s="11" t="s">
        <v>83</v>
      </c>
      <c r="AY264" s="227" t="s">
        <v>140</v>
      </c>
    </row>
    <row r="265" spans="2:65" s="1" customFormat="1" ht="16.5" customHeight="1">
      <c r="B265" s="36"/>
      <c r="C265" s="202" t="s">
        <v>472</v>
      </c>
      <c r="D265" s="202" t="s">
        <v>142</v>
      </c>
      <c r="E265" s="203" t="s">
        <v>473</v>
      </c>
      <c r="F265" s="204" t="s">
        <v>474</v>
      </c>
      <c r="G265" s="205" t="s">
        <v>263</v>
      </c>
      <c r="H265" s="206">
        <v>3.29</v>
      </c>
      <c r="I265" s="207"/>
      <c r="J265" s="208">
        <f>ROUND(I265*H265,2)</f>
        <v>0</v>
      </c>
      <c r="K265" s="204" t="s">
        <v>146</v>
      </c>
      <c r="L265" s="41"/>
      <c r="M265" s="209" t="s">
        <v>21</v>
      </c>
      <c r="N265" s="210" t="s">
        <v>46</v>
      </c>
      <c r="O265" s="77"/>
      <c r="P265" s="211">
        <f>O265*H265</f>
        <v>0</v>
      </c>
      <c r="Q265" s="211">
        <v>2.25634</v>
      </c>
      <c r="R265" s="211">
        <f>Q265*H265</f>
        <v>7.423358599999999</v>
      </c>
      <c r="S265" s="211">
        <v>0</v>
      </c>
      <c r="T265" s="212">
        <f>S265*H265</f>
        <v>0</v>
      </c>
      <c r="AR265" s="15" t="s">
        <v>147</v>
      </c>
      <c r="AT265" s="15" t="s">
        <v>142</v>
      </c>
      <c r="AU265" s="15" t="s">
        <v>85</v>
      </c>
      <c r="AY265" s="15" t="s">
        <v>140</v>
      </c>
      <c r="BE265" s="213">
        <f>IF(N265="základní",J265,0)</f>
        <v>0</v>
      </c>
      <c r="BF265" s="213">
        <f>IF(N265="snížená",J265,0)</f>
        <v>0</v>
      </c>
      <c r="BG265" s="213">
        <f>IF(N265="zákl. přenesená",J265,0)</f>
        <v>0</v>
      </c>
      <c r="BH265" s="213">
        <f>IF(N265="sníž. přenesená",J265,0)</f>
        <v>0</v>
      </c>
      <c r="BI265" s="213">
        <f>IF(N265="nulová",J265,0)</f>
        <v>0</v>
      </c>
      <c r="BJ265" s="15" t="s">
        <v>83</v>
      </c>
      <c r="BK265" s="213">
        <f>ROUND(I265*H265,2)</f>
        <v>0</v>
      </c>
      <c r="BL265" s="15" t="s">
        <v>147</v>
      </c>
      <c r="BM265" s="15" t="s">
        <v>475</v>
      </c>
    </row>
    <row r="266" spans="2:47" s="1" customFormat="1" ht="12">
      <c r="B266" s="36"/>
      <c r="C266" s="37"/>
      <c r="D266" s="214" t="s">
        <v>149</v>
      </c>
      <c r="E266" s="37"/>
      <c r="F266" s="215" t="s">
        <v>476</v>
      </c>
      <c r="G266" s="37"/>
      <c r="H266" s="37"/>
      <c r="I266" s="128"/>
      <c r="J266" s="37"/>
      <c r="K266" s="37"/>
      <c r="L266" s="41"/>
      <c r="M266" s="216"/>
      <c r="N266" s="77"/>
      <c r="O266" s="77"/>
      <c r="P266" s="77"/>
      <c r="Q266" s="77"/>
      <c r="R266" s="77"/>
      <c r="S266" s="77"/>
      <c r="T266" s="78"/>
      <c r="AT266" s="15" t="s">
        <v>149</v>
      </c>
      <c r="AU266" s="15" t="s">
        <v>85</v>
      </c>
    </row>
    <row r="267" spans="2:51" s="11" customFormat="1" ht="12">
      <c r="B267" s="217"/>
      <c r="C267" s="218"/>
      <c r="D267" s="214" t="s">
        <v>151</v>
      </c>
      <c r="E267" s="219" t="s">
        <v>21</v>
      </c>
      <c r="F267" s="220" t="s">
        <v>477</v>
      </c>
      <c r="G267" s="218"/>
      <c r="H267" s="221">
        <v>3.29</v>
      </c>
      <c r="I267" s="222"/>
      <c r="J267" s="218"/>
      <c r="K267" s="218"/>
      <c r="L267" s="223"/>
      <c r="M267" s="224"/>
      <c r="N267" s="225"/>
      <c r="O267" s="225"/>
      <c r="P267" s="225"/>
      <c r="Q267" s="225"/>
      <c r="R267" s="225"/>
      <c r="S267" s="225"/>
      <c r="T267" s="226"/>
      <c r="AT267" s="227" t="s">
        <v>151</v>
      </c>
      <c r="AU267" s="227" t="s">
        <v>85</v>
      </c>
      <c r="AV267" s="11" t="s">
        <v>85</v>
      </c>
      <c r="AW267" s="11" t="s">
        <v>36</v>
      </c>
      <c r="AX267" s="11" t="s">
        <v>83</v>
      </c>
      <c r="AY267" s="227" t="s">
        <v>140</v>
      </c>
    </row>
    <row r="268" spans="2:65" s="1" customFormat="1" ht="16.5" customHeight="1">
      <c r="B268" s="36"/>
      <c r="C268" s="202" t="s">
        <v>478</v>
      </c>
      <c r="D268" s="202" t="s">
        <v>142</v>
      </c>
      <c r="E268" s="203" t="s">
        <v>479</v>
      </c>
      <c r="F268" s="204" t="s">
        <v>480</v>
      </c>
      <c r="G268" s="205" t="s">
        <v>263</v>
      </c>
      <c r="H268" s="206">
        <v>3.12</v>
      </c>
      <c r="I268" s="207"/>
      <c r="J268" s="208">
        <f>ROUND(I268*H268,2)</f>
        <v>0</v>
      </c>
      <c r="K268" s="204" t="s">
        <v>146</v>
      </c>
      <c r="L268" s="41"/>
      <c r="M268" s="209" t="s">
        <v>21</v>
      </c>
      <c r="N268" s="210" t="s">
        <v>46</v>
      </c>
      <c r="O268" s="77"/>
      <c r="P268" s="211">
        <f>O268*H268</f>
        <v>0</v>
      </c>
      <c r="Q268" s="211">
        <v>2.45329</v>
      </c>
      <c r="R268" s="211">
        <f>Q268*H268</f>
        <v>7.6542648</v>
      </c>
      <c r="S268" s="211">
        <v>0</v>
      </c>
      <c r="T268" s="212">
        <f>S268*H268</f>
        <v>0</v>
      </c>
      <c r="AR268" s="15" t="s">
        <v>147</v>
      </c>
      <c r="AT268" s="15" t="s">
        <v>142</v>
      </c>
      <c r="AU268" s="15" t="s">
        <v>85</v>
      </c>
      <c r="AY268" s="15" t="s">
        <v>140</v>
      </c>
      <c r="BE268" s="213">
        <f>IF(N268="základní",J268,0)</f>
        <v>0</v>
      </c>
      <c r="BF268" s="213">
        <f>IF(N268="snížená",J268,0)</f>
        <v>0</v>
      </c>
      <c r="BG268" s="213">
        <f>IF(N268="zákl. přenesená",J268,0)</f>
        <v>0</v>
      </c>
      <c r="BH268" s="213">
        <f>IF(N268="sníž. přenesená",J268,0)</f>
        <v>0</v>
      </c>
      <c r="BI268" s="213">
        <f>IF(N268="nulová",J268,0)</f>
        <v>0</v>
      </c>
      <c r="BJ268" s="15" t="s">
        <v>83</v>
      </c>
      <c r="BK268" s="213">
        <f>ROUND(I268*H268,2)</f>
        <v>0</v>
      </c>
      <c r="BL268" s="15" t="s">
        <v>147</v>
      </c>
      <c r="BM268" s="15" t="s">
        <v>481</v>
      </c>
    </row>
    <row r="269" spans="2:47" s="1" customFormat="1" ht="12">
      <c r="B269" s="36"/>
      <c r="C269" s="37"/>
      <c r="D269" s="214" t="s">
        <v>149</v>
      </c>
      <c r="E269" s="37"/>
      <c r="F269" s="215" t="s">
        <v>476</v>
      </c>
      <c r="G269" s="37"/>
      <c r="H269" s="37"/>
      <c r="I269" s="128"/>
      <c r="J269" s="37"/>
      <c r="K269" s="37"/>
      <c r="L269" s="41"/>
      <c r="M269" s="216"/>
      <c r="N269" s="77"/>
      <c r="O269" s="77"/>
      <c r="P269" s="77"/>
      <c r="Q269" s="77"/>
      <c r="R269" s="77"/>
      <c r="S269" s="77"/>
      <c r="T269" s="78"/>
      <c r="AT269" s="15" t="s">
        <v>149</v>
      </c>
      <c r="AU269" s="15" t="s">
        <v>85</v>
      </c>
    </row>
    <row r="270" spans="2:51" s="11" customFormat="1" ht="12">
      <c r="B270" s="217"/>
      <c r="C270" s="218"/>
      <c r="D270" s="214" t="s">
        <v>151</v>
      </c>
      <c r="E270" s="219" t="s">
        <v>21</v>
      </c>
      <c r="F270" s="220" t="s">
        <v>482</v>
      </c>
      <c r="G270" s="218"/>
      <c r="H270" s="221">
        <v>3.12</v>
      </c>
      <c r="I270" s="222"/>
      <c r="J270" s="218"/>
      <c r="K270" s="218"/>
      <c r="L270" s="223"/>
      <c r="M270" s="224"/>
      <c r="N270" s="225"/>
      <c r="O270" s="225"/>
      <c r="P270" s="225"/>
      <c r="Q270" s="225"/>
      <c r="R270" s="225"/>
      <c r="S270" s="225"/>
      <c r="T270" s="226"/>
      <c r="AT270" s="227" t="s">
        <v>151</v>
      </c>
      <c r="AU270" s="227" t="s">
        <v>85</v>
      </c>
      <c r="AV270" s="11" t="s">
        <v>85</v>
      </c>
      <c r="AW270" s="11" t="s">
        <v>36</v>
      </c>
      <c r="AX270" s="11" t="s">
        <v>83</v>
      </c>
      <c r="AY270" s="227" t="s">
        <v>140</v>
      </c>
    </row>
    <row r="271" spans="2:65" s="1" customFormat="1" ht="22.5" customHeight="1">
      <c r="B271" s="36"/>
      <c r="C271" s="202" t="s">
        <v>483</v>
      </c>
      <c r="D271" s="202" t="s">
        <v>142</v>
      </c>
      <c r="E271" s="203" t="s">
        <v>484</v>
      </c>
      <c r="F271" s="204" t="s">
        <v>485</v>
      </c>
      <c r="G271" s="205" t="s">
        <v>263</v>
      </c>
      <c r="H271" s="206">
        <v>11.92</v>
      </c>
      <c r="I271" s="207"/>
      <c r="J271" s="208">
        <f>ROUND(I271*H271,2)</f>
        <v>0</v>
      </c>
      <c r="K271" s="204" t="s">
        <v>21</v>
      </c>
      <c r="L271" s="41"/>
      <c r="M271" s="209" t="s">
        <v>21</v>
      </c>
      <c r="N271" s="210" t="s">
        <v>46</v>
      </c>
      <c r="O271" s="77"/>
      <c r="P271" s="211">
        <f>O271*H271</f>
        <v>0</v>
      </c>
      <c r="Q271" s="211">
        <v>2.45329</v>
      </c>
      <c r="R271" s="211">
        <f>Q271*H271</f>
        <v>29.2432168</v>
      </c>
      <c r="S271" s="211">
        <v>0</v>
      </c>
      <c r="T271" s="212">
        <f>S271*H271</f>
        <v>0</v>
      </c>
      <c r="AR271" s="15" t="s">
        <v>147</v>
      </c>
      <c r="AT271" s="15" t="s">
        <v>142</v>
      </c>
      <c r="AU271" s="15" t="s">
        <v>85</v>
      </c>
      <c r="AY271" s="15" t="s">
        <v>140</v>
      </c>
      <c r="BE271" s="213">
        <f>IF(N271="základní",J271,0)</f>
        <v>0</v>
      </c>
      <c r="BF271" s="213">
        <f>IF(N271="snížená",J271,0)</f>
        <v>0</v>
      </c>
      <c r="BG271" s="213">
        <f>IF(N271="zákl. přenesená",J271,0)</f>
        <v>0</v>
      </c>
      <c r="BH271" s="213">
        <f>IF(N271="sníž. přenesená",J271,0)</f>
        <v>0</v>
      </c>
      <c r="BI271" s="213">
        <f>IF(N271="nulová",J271,0)</f>
        <v>0</v>
      </c>
      <c r="BJ271" s="15" t="s">
        <v>83</v>
      </c>
      <c r="BK271" s="213">
        <f>ROUND(I271*H271,2)</f>
        <v>0</v>
      </c>
      <c r="BL271" s="15" t="s">
        <v>147</v>
      </c>
      <c r="BM271" s="15" t="s">
        <v>486</v>
      </c>
    </row>
    <row r="272" spans="2:47" s="1" customFormat="1" ht="12">
      <c r="B272" s="36"/>
      <c r="C272" s="37"/>
      <c r="D272" s="214" t="s">
        <v>149</v>
      </c>
      <c r="E272" s="37"/>
      <c r="F272" s="215" t="s">
        <v>487</v>
      </c>
      <c r="G272" s="37"/>
      <c r="H272" s="37"/>
      <c r="I272" s="128"/>
      <c r="J272" s="37"/>
      <c r="K272" s="37"/>
      <c r="L272" s="41"/>
      <c r="M272" s="216"/>
      <c r="N272" s="77"/>
      <c r="O272" s="77"/>
      <c r="P272" s="77"/>
      <c r="Q272" s="77"/>
      <c r="R272" s="77"/>
      <c r="S272" s="77"/>
      <c r="T272" s="78"/>
      <c r="AT272" s="15" t="s">
        <v>149</v>
      </c>
      <c r="AU272" s="15" t="s">
        <v>85</v>
      </c>
    </row>
    <row r="273" spans="2:51" s="11" customFormat="1" ht="12">
      <c r="B273" s="217"/>
      <c r="C273" s="218"/>
      <c r="D273" s="214" t="s">
        <v>151</v>
      </c>
      <c r="E273" s="219" t="s">
        <v>21</v>
      </c>
      <c r="F273" s="220" t="s">
        <v>488</v>
      </c>
      <c r="G273" s="218"/>
      <c r="H273" s="221">
        <v>11.92</v>
      </c>
      <c r="I273" s="222"/>
      <c r="J273" s="218"/>
      <c r="K273" s="218"/>
      <c r="L273" s="223"/>
      <c r="M273" s="224"/>
      <c r="N273" s="225"/>
      <c r="O273" s="225"/>
      <c r="P273" s="225"/>
      <c r="Q273" s="225"/>
      <c r="R273" s="225"/>
      <c r="S273" s="225"/>
      <c r="T273" s="226"/>
      <c r="AT273" s="227" t="s">
        <v>151</v>
      </c>
      <c r="AU273" s="227" t="s">
        <v>85</v>
      </c>
      <c r="AV273" s="11" t="s">
        <v>85</v>
      </c>
      <c r="AW273" s="11" t="s">
        <v>36</v>
      </c>
      <c r="AX273" s="11" t="s">
        <v>83</v>
      </c>
      <c r="AY273" s="227" t="s">
        <v>140</v>
      </c>
    </row>
    <row r="274" spans="2:65" s="1" customFormat="1" ht="16.5" customHeight="1">
      <c r="B274" s="36"/>
      <c r="C274" s="202" t="s">
        <v>489</v>
      </c>
      <c r="D274" s="202" t="s">
        <v>142</v>
      </c>
      <c r="E274" s="203" t="s">
        <v>490</v>
      </c>
      <c r="F274" s="204" t="s">
        <v>491</v>
      </c>
      <c r="G274" s="205" t="s">
        <v>155</v>
      </c>
      <c r="H274" s="206">
        <v>47.66</v>
      </c>
      <c r="I274" s="207"/>
      <c r="J274" s="208">
        <f>ROUND(I274*H274,2)</f>
        <v>0</v>
      </c>
      <c r="K274" s="204" t="s">
        <v>21</v>
      </c>
      <c r="L274" s="41"/>
      <c r="M274" s="209" t="s">
        <v>21</v>
      </c>
      <c r="N274" s="210" t="s">
        <v>46</v>
      </c>
      <c r="O274" s="77"/>
      <c r="P274" s="211">
        <f>O274*H274</f>
        <v>0</v>
      </c>
      <c r="Q274" s="211">
        <v>0.00247</v>
      </c>
      <c r="R274" s="211">
        <f>Q274*H274</f>
        <v>0.1177202</v>
      </c>
      <c r="S274" s="211">
        <v>0</v>
      </c>
      <c r="T274" s="212">
        <f>S274*H274</f>
        <v>0</v>
      </c>
      <c r="AR274" s="15" t="s">
        <v>147</v>
      </c>
      <c r="AT274" s="15" t="s">
        <v>142</v>
      </c>
      <c r="AU274" s="15" t="s">
        <v>85</v>
      </c>
      <c r="AY274" s="15" t="s">
        <v>140</v>
      </c>
      <c r="BE274" s="213">
        <f>IF(N274="základní",J274,0)</f>
        <v>0</v>
      </c>
      <c r="BF274" s="213">
        <f>IF(N274="snížená",J274,0)</f>
        <v>0</v>
      </c>
      <c r="BG274" s="213">
        <f>IF(N274="zákl. přenesená",J274,0)</f>
        <v>0</v>
      </c>
      <c r="BH274" s="213">
        <f>IF(N274="sníž. přenesená",J274,0)</f>
        <v>0</v>
      </c>
      <c r="BI274" s="213">
        <f>IF(N274="nulová",J274,0)</f>
        <v>0</v>
      </c>
      <c r="BJ274" s="15" t="s">
        <v>83</v>
      </c>
      <c r="BK274" s="213">
        <f>ROUND(I274*H274,2)</f>
        <v>0</v>
      </c>
      <c r="BL274" s="15" t="s">
        <v>147</v>
      </c>
      <c r="BM274" s="15" t="s">
        <v>492</v>
      </c>
    </row>
    <row r="275" spans="2:47" s="1" customFormat="1" ht="12">
      <c r="B275" s="36"/>
      <c r="C275" s="37"/>
      <c r="D275" s="214" t="s">
        <v>149</v>
      </c>
      <c r="E275" s="37"/>
      <c r="F275" s="215" t="s">
        <v>493</v>
      </c>
      <c r="G275" s="37"/>
      <c r="H275" s="37"/>
      <c r="I275" s="128"/>
      <c r="J275" s="37"/>
      <c r="K275" s="37"/>
      <c r="L275" s="41"/>
      <c r="M275" s="216"/>
      <c r="N275" s="77"/>
      <c r="O275" s="77"/>
      <c r="P275" s="77"/>
      <c r="Q275" s="77"/>
      <c r="R275" s="77"/>
      <c r="S275" s="77"/>
      <c r="T275" s="78"/>
      <c r="AT275" s="15" t="s">
        <v>149</v>
      </c>
      <c r="AU275" s="15" t="s">
        <v>85</v>
      </c>
    </row>
    <row r="276" spans="2:51" s="11" customFormat="1" ht="12">
      <c r="B276" s="217"/>
      <c r="C276" s="218"/>
      <c r="D276" s="214" t="s">
        <v>151</v>
      </c>
      <c r="E276" s="219" t="s">
        <v>21</v>
      </c>
      <c r="F276" s="220" t="s">
        <v>494</v>
      </c>
      <c r="G276" s="218"/>
      <c r="H276" s="221">
        <v>47.66</v>
      </c>
      <c r="I276" s="222"/>
      <c r="J276" s="218"/>
      <c r="K276" s="218"/>
      <c r="L276" s="223"/>
      <c r="M276" s="224"/>
      <c r="N276" s="225"/>
      <c r="O276" s="225"/>
      <c r="P276" s="225"/>
      <c r="Q276" s="225"/>
      <c r="R276" s="225"/>
      <c r="S276" s="225"/>
      <c r="T276" s="226"/>
      <c r="AT276" s="227" t="s">
        <v>151</v>
      </c>
      <c r="AU276" s="227" t="s">
        <v>85</v>
      </c>
      <c r="AV276" s="11" t="s">
        <v>85</v>
      </c>
      <c r="AW276" s="11" t="s">
        <v>36</v>
      </c>
      <c r="AX276" s="11" t="s">
        <v>83</v>
      </c>
      <c r="AY276" s="227" t="s">
        <v>140</v>
      </c>
    </row>
    <row r="277" spans="2:65" s="1" customFormat="1" ht="16.5" customHeight="1">
      <c r="B277" s="36"/>
      <c r="C277" s="202" t="s">
        <v>495</v>
      </c>
      <c r="D277" s="202" t="s">
        <v>142</v>
      </c>
      <c r="E277" s="203" t="s">
        <v>496</v>
      </c>
      <c r="F277" s="204" t="s">
        <v>497</v>
      </c>
      <c r="G277" s="205" t="s">
        <v>155</v>
      </c>
      <c r="H277" s="206">
        <v>47.66</v>
      </c>
      <c r="I277" s="207"/>
      <c r="J277" s="208">
        <f>ROUND(I277*H277,2)</f>
        <v>0</v>
      </c>
      <c r="K277" s="204" t="s">
        <v>146</v>
      </c>
      <c r="L277" s="41"/>
      <c r="M277" s="209" t="s">
        <v>21</v>
      </c>
      <c r="N277" s="210" t="s">
        <v>46</v>
      </c>
      <c r="O277" s="77"/>
      <c r="P277" s="211">
        <f>O277*H277</f>
        <v>0</v>
      </c>
      <c r="Q277" s="211">
        <v>0</v>
      </c>
      <c r="R277" s="211">
        <f>Q277*H277</f>
        <v>0</v>
      </c>
      <c r="S277" s="211">
        <v>0</v>
      </c>
      <c r="T277" s="212">
        <f>S277*H277</f>
        <v>0</v>
      </c>
      <c r="AR277" s="15" t="s">
        <v>147</v>
      </c>
      <c r="AT277" s="15" t="s">
        <v>142</v>
      </c>
      <c r="AU277" s="15" t="s">
        <v>85</v>
      </c>
      <c r="AY277" s="15" t="s">
        <v>140</v>
      </c>
      <c r="BE277" s="213">
        <f>IF(N277="základní",J277,0)</f>
        <v>0</v>
      </c>
      <c r="BF277" s="213">
        <f>IF(N277="snížená",J277,0)</f>
        <v>0</v>
      </c>
      <c r="BG277" s="213">
        <f>IF(N277="zákl. přenesená",J277,0)</f>
        <v>0</v>
      </c>
      <c r="BH277" s="213">
        <f>IF(N277="sníž. přenesená",J277,0)</f>
        <v>0</v>
      </c>
      <c r="BI277" s="213">
        <f>IF(N277="nulová",J277,0)</f>
        <v>0</v>
      </c>
      <c r="BJ277" s="15" t="s">
        <v>83</v>
      </c>
      <c r="BK277" s="213">
        <f>ROUND(I277*H277,2)</f>
        <v>0</v>
      </c>
      <c r="BL277" s="15" t="s">
        <v>147</v>
      </c>
      <c r="BM277" s="15" t="s">
        <v>498</v>
      </c>
    </row>
    <row r="278" spans="2:47" s="1" customFormat="1" ht="12">
      <c r="B278" s="36"/>
      <c r="C278" s="37"/>
      <c r="D278" s="214" t="s">
        <v>149</v>
      </c>
      <c r="E278" s="37"/>
      <c r="F278" s="215" t="s">
        <v>493</v>
      </c>
      <c r="G278" s="37"/>
      <c r="H278" s="37"/>
      <c r="I278" s="128"/>
      <c r="J278" s="37"/>
      <c r="K278" s="37"/>
      <c r="L278" s="41"/>
      <c r="M278" s="216"/>
      <c r="N278" s="77"/>
      <c r="O278" s="77"/>
      <c r="P278" s="77"/>
      <c r="Q278" s="77"/>
      <c r="R278" s="77"/>
      <c r="S278" s="77"/>
      <c r="T278" s="78"/>
      <c r="AT278" s="15" t="s">
        <v>149</v>
      </c>
      <c r="AU278" s="15" t="s">
        <v>85</v>
      </c>
    </row>
    <row r="279" spans="2:65" s="1" customFormat="1" ht="16.5" customHeight="1">
      <c r="B279" s="36"/>
      <c r="C279" s="202" t="s">
        <v>499</v>
      </c>
      <c r="D279" s="202" t="s">
        <v>142</v>
      </c>
      <c r="E279" s="203" t="s">
        <v>500</v>
      </c>
      <c r="F279" s="204" t="s">
        <v>501</v>
      </c>
      <c r="G279" s="205" t="s">
        <v>320</v>
      </c>
      <c r="H279" s="206">
        <v>0.332</v>
      </c>
      <c r="I279" s="207"/>
      <c r="J279" s="208">
        <f>ROUND(I279*H279,2)</f>
        <v>0</v>
      </c>
      <c r="K279" s="204" t="s">
        <v>146</v>
      </c>
      <c r="L279" s="41"/>
      <c r="M279" s="209" t="s">
        <v>21</v>
      </c>
      <c r="N279" s="210" t="s">
        <v>46</v>
      </c>
      <c r="O279" s="77"/>
      <c r="P279" s="211">
        <f>O279*H279</f>
        <v>0</v>
      </c>
      <c r="Q279" s="211">
        <v>1.06017</v>
      </c>
      <c r="R279" s="211">
        <f>Q279*H279</f>
        <v>0.35197644000000006</v>
      </c>
      <c r="S279" s="211">
        <v>0</v>
      </c>
      <c r="T279" s="212">
        <f>S279*H279</f>
        <v>0</v>
      </c>
      <c r="AR279" s="15" t="s">
        <v>147</v>
      </c>
      <c r="AT279" s="15" t="s">
        <v>142</v>
      </c>
      <c r="AU279" s="15" t="s">
        <v>85</v>
      </c>
      <c r="AY279" s="15" t="s">
        <v>140</v>
      </c>
      <c r="BE279" s="213">
        <f>IF(N279="základní",J279,0)</f>
        <v>0</v>
      </c>
      <c r="BF279" s="213">
        <f>IF(N279="snížená",J279,0)</f>
        <v>0</v>
      </c>
      <c r="BG279" s="213">
        <f>IF(N279="zákl. přenesená",J279,0)</f>
        <v>0</v>
      </c>
      <c r="BH279" s="213">
        <f>IF(N279="sníž. přenesená",J279,0)</f>
        <v>0</v>
      </c>
      <c r="BI279" s="213">
        <f>IF(N279="nulová",J279,0)</f>
        <v>0</v>
      </c>
      <c r="BJ279" s="15" t="s">
        <v>83</v>
      </c>
      <c r="BK279" s="213">
        <f>ROUND(I279*H279,2)</f>
        <v>0</v>
      </c>
      <c r="BL279" s="15" t="s">
        <v>147</v>
      </c>
      <c r="BM279" s="15" t="s">
        <v>502</v>
      </c>
    </row>
    <row r="280" spans="2:47" s="1" customFormat="1" ht="12">
      <c r="B280" s="36"/>
      <c r="C280" s="37"/>
      <c r="D280" s="214" t="s">
        <v>149</v>
      </c>
      <c r="E280" s="37"/>
      <c r="F280" s="215" t="s">
        <v>503</v>
      </c>
      <c r="G280" s="37"/>
      <c r="H280" s="37"/>
      <c r="I280" s="128"/>
      <c r="J280" s="37"/>
      <c r="K280" s="37"/>
      <c r="L280" s="41"/>
      <c r="M280" s="216"/>
      <c r="N280" s="77"/>
      <c r="O280" s="77"/>
      <c r="P280" s="77"/>
      <c r="Q280" s="77"/>
      <c r="R280" s="77"/>
      <c r="S280" s="77"/>
      <c r="T280" s="78"/>
      <c r="AT280" s="15" t="s">
        <v>149</v>
      </c>
      <c r="AU280" s="15" t="s">
        <v>85</v>
      </c>
    </row>
    <row r="281" spans="2:51" s="11" customFormat="1" ht="12">
      <c r="B281" s="217"/>
      <c r="C281" s="218"/>
      <c r="D281" s="214" t="s">
        <v>151</v>
      </c>
      <c r="E281" s="219" t="s">
        <v>21</v>
      </c>
      <c r="F281" s="220" t="s">
        <v>504</v>
      </c>
      <c r="G281" s="218"/>
      <c r="H281" s="221">
        <v>0.279</v>
      </c>
      <c r="I281" s="222"/>
      <c r="J281" s="218"/>
      <c r="K281" s="218"/>
      <c r="L281" s="223"/>
      <c r="M281" s="224"/>
      <c r="N281" s="225"/>
      <c r="O281" s="225"/>
      <c r="P281" s="225"/>
      <c r="Q281" s="225"/>
      <c r="R281" s="225"/>
      <c r="S281" s="225"/>
      <c r="T281" s="226"/>
      <c r="AT281" s="227" t="s">
        <v>151</v>
      </c>
      <c r="AU281" s="227" t="s">
        <v>85</v>
      </c>
      <c r="AV281" s="11" t="s">
        <v>85</v>
      </c>
      <c r="AW281" s="11" t="s">
        <v>36</v>
      </c>
      <c r="AX281" s="11" t="s">
        <v>75</v>
      </c>
      <c r="AY281" s="227" t="s">
        <v>140</v>
      </c>
    </row>
    <row r="282" spans="2:51" s="11" customFormat="1" ht="12">
      <c r="B282" s="217"/>
      <c r="C282" s="218"/>
      <c r="D282" s="214" t="s">
        <v>151</v>
      </c>
      <c r="E282" s="219" t="s">
        <v>21</v>
      </c>
      <c r="F282" s="220" t="s">
        <v>505</v>
      </c>
      <c r="G282" s="218"/>
      <c r="H282" s="221">
        <v>0.053</v>
      </c>
      <c r="I282" s="222"/>
      <c r="J282" s="218"/>
      <c r="K282" s="218"/>
      <c r="L282" s="223"/>
      <c r="M282" s="224"/>
      <c r="N282" s="225"/>
      <c r="O282" s="225"/>
      <c r="P282" s="225"/>
      <c r="Q282" s="225"/>
      <c r="R282" s="225"/>
      <c r="S282" s="225"/>
      <c r="T282" s="226"/>
      <c r="AT282" s="227" t="s">
        <v>151</v>
      </c>
      <c r="AU282" s="227" t="s">
        <v>85</v>
      </c>
      <c r="AV282" s="11" t="s">
        <v>85</v>
      </c>
      <c r="AW282" s="11" t="s">
        <v>36</v>
      </c>
      <c r="AX282" s="11" t="s">
        <v>75</v>
      </c>
      <c r="AY282" s="227" t="s">
        <v>140</v>
      </c>
    </row>
    <row r="283" spans="2:51" s="12" customFormat="1" ht="12">
      <c r="B283" s="238"/>
      <c r="C283" s="239"/>
      <c r="D283" s="214" t="s">
        <v>151</v>
      </c>
      <c r="E283" s="240" t="s">
        <v>21</v>
      </c>
      <c r="F283" s="241" t="s">
        <v>441</v>
      </c>
      <c r="G283" s="239"/>
      <c r="H283" s="242">
        <v>0.332</v>
      </c>
      <c r="I283" s="243"/>
      <c r="J283" s="239"/>
      <c r="K283" s="239"/>
      <c r="L283" s="244"/>
      <c r="M283" s="245"/>
      <c r="N283" s="246"/>
      <c r="O283" s="246"/>
      <c r="P283" s="246"/>
      <c r="Q283" s="246"/>
      <c r="R283" s="246"/>
      <c r="S283" s="246"/>
      <c r="T283" s="247"/>
      <c r="AT283" s="248" t="s">
        <v>151</v>
      </c>
      <c r="AU283" s="248" t="s">
        <v>85</v>
      </c>
      <c r="AV283" s="12" t="s">
        <v>147</v>
      </c>
      <c r="AW283" s="12" t="s">
        <v>36</v>
      </c>
      <c r="AX283" s="12" t="s">
        <v>83</v>
      </c>
      <c r="AY283" s="248" t="s">
        <v>140</v>
      </c>
    </row>
    <row r="284" spans="2:65" s="1" customFormat="1" ht="16.5" customHeight="1">
      <c r="B284" s="36"/>
      <c r="C284" s="202" t="s">
        <v>506</v>
      </c>
      <c r="D284" s="202" t="s">
        <v>142</v>
      </c>
      <c r="E284" s="203" t="s">
        <v>507</v>
      </c>
      <c r="F284" s="204" t="s">
        <v>508</v>
      </c>
      <c r="G284" s="205" t="s">
        <v>320</v>
      </c>
      <c r="H284" s="206">
        <v>0.999</v>
      </c>
      <c r="I284" s="207"/>
      <c r="J284" s="208">
        <f>ROUND(I284*H284,2)</f>
        <v>0</v>
      </c>
      <c r="K284" s="204" t="s">
        <v>146</v>
      </c>
      <c r="L284" s="41"/>
      <c r="M284" s="209" t="s">
        <v>21</v>
      </c>
      <c r="N284" s="210" t="s">
        <v>46</v>
      </c>
      <c r="O284" s="77"/>
      <c r="P284" s="211">
        <f>O284*H284</f>
        <v>0</v>
      </c>
      <c r="Q284" s="211">
        <v>1.06277</v>
      </c>
      <c r="R284" s="211">
        <f>Q284*H284</f>
        <v>1.06170723</v>
      </c>
      <c r="S284" s="211">
        <v>0</v>
      </c>
      <c r="T284" s="212">
        <f>S284*H284</f>
        <v>0</v>
      </c>
      <c r="AR284" s="15" t="s">
        <v>147</v>
      </c>
      <c r="AT284" s="15" t="s">
        <v>142</v>
      </c>
      <c r="AU284" s="15" t="s">
        <v>85</v>
      </c>
      <c r="AY284" s="15" t="s">
        <v>140</v>
      </c>
      <c r="BE284" s="213">
        <f>IF(N284="základní",J284,0)</f>
        <v>0</v>
      </c>
      <c r="BF284" s="213">
        <f>IF(N284="snížená",J284,0)</f>
        <v>0</v>
      </c>
      <c r="BG284" s="213">
        <f>IF(N284="zákl. přenesená",J284,0)</f>
        <v>0</v>
      </c>
      <c r="BH284" s="213">
        <f>IF(N284="sníž. přenesená",J284,0)</f>
        <v>0</v>
      </c>
      <c r="BI284" s="213">
        <f>IF(N284="nulová",J284,0)</f>
        <v>0</v>
      </c>
      <c r="BJ284" s="15" t="s">
        <v>83</v>
      </c>
      <c r="BK284" s="213">
        <f>ROUND(I284*H284,2)</f>
        <v>0</v>
      </c>
      <c r="BL284" s="15" t="s">
        <v>147</v>
      </c>
      <c r="BM284" s="15" t="s">
        <v>509</v>
      </c>
    </row>
    <row r="285" spans="2:47" s="1" customFormat="1" ht="12">
      <c r="B285" s="36"/>
      <c r="C285" s="37"/>
      <c r="D285" s="214" t="s">
        <v>149</v>
      </c>
      <c r="E285" s="37"/>
      <c r="F285" s="215" t="s">
        <v>503</v>
      </c>
      <c r="G285" s="37"/>
      <c r="H285" s="37"/>
      <c r="I285" s="128"/>
      <c r="J285" s="37"/>
      <c r="K285" s="37"/>
      <c r="L285" s="41"/>
      <c r="M285" s="216"/>
      <c r="N285" s="77"/>
      <c r="O285" s="77"/>
      <c r="P285" s="77"/>
      <c r="Q285" s="77"/>
      <c r="R285" s="77"/>
      <c r="S285" s="77"/>
      <c r="T285" s="78"/>
      <c r="AT285" s="15" t="s">
        <v>149</v>
      </c>
      <c r="AU285" s="15" t="s">
        <v>85</v>
      </c>
    </row>
    <row r="286" spans="2:51" s="11" customFormat="1" ht="12">
      <c r="B286" s="217"/>
      <c r="C286" s="218"/>
      <c r="D286" s="214" t="s">
        <v>151</v>
      </c>
      <c r="E286" s="219" t="s">
        <v>21</v>
      </c>
      <c r="F286" s="220" t="s">
        <v>510</v>
      </c>
      <c r="G286" s="218"/>
      <c r="H286" s="221">
        <v>0.846</v>
      </c>
      <c r="I286" s="222"/>
      <c r="J286" s="218"/>
      <c r="K286" s="218"/>
      <c r="L286" s="223"/>
      <c r="M286" s="224"/>
      <c r="N286" s="225"/>
      <c r="O286" s="225"/>
      <c r="P286" s="225"/>
      <c r="Q286" s="225"/>
      <c r="R286" s="225"/>
      <c r="S286" s="225"/>
      <c r="T286" s="226"/>
      <c r="AT286" s="227" t="s">
        <v>151</v>
      </c>
      <c r="AU286" s="227" t="s">
        <v>85</v>
      </c>
      <c r="AV286" s="11" t="s">
        <v>85</v>
      </c>
      <c r="AW286" s="11" t="s">
        <v>36</v>
      </c>
      <c r="AX286" s="11" t="s">
        <v>75</v>
      </c>
      <c r="AY286" s="227" t="s">
        <v>140</v>
      </c>
    </row>
    <row r="287" spans="2:51" s="11" customFormat="1" ht="12">
      <c r="B287" s="217"/>
      <c r="C287" s="218"/>
      <c r="D287" s="214" t="s">
        <v>151</v>
      </c>
      <c r="E287" s="219" t="s">
        <v>21</v>
      </c>
      <c r="F287" s="220" t="s">
        <v>511</v>
      </c>
      <c r="G287" s="218"/>
      <c r="H287" s="221">
        <v>0.153</v>
      </c>
      <c r="I287" s="222"/>
      <c r="J287" s="218"/>
      <c r="K287" s="218"/>
      <c r="L287" s="223"/>
      <c r="M287" s="224"/>
      <c r="N287" s="225"/>
      <c r="O287" s="225"/>
      <c r="P287" s="225"/>
      <c r="Q287" s="225"/>
      <c r="R287" s="225"/>
      <c r="S287" s="225"/>
      <c r="T287" s="226"/>
      <c r="AT287" s="227" t="s">
        <v>151</v>
      </c>
      <c r="AU287" s="227" t="s">
        <v>85</v>
      </c>
      <c r="AV287" s="11" t="s">
        <v>85</v>
      </c>
      <c r="AW287" s="11" t="s">
        <v>36</v>
      </c>
      <c r="AX287" s="11" t="s">
        <v>75</v>
      </c>
      <c r="AY287" s="227" t="s">
        <v>140</v>
      </c>
    </row>
    <row r="288" spans="2:51" s="12" customFormat="1" ht="12">
      <c r="B288" s="238"/>
      <c r="C288" s="239"/>
      <c r="D288" s="214" t="s">
        <v>151</v>
      </c>
      <c r="E288" s="240" t="s">
        <v>21</v>
      </c>
      <c r="F288" s="241" t="s">
        <v>441</v>
      </c>
      <c r="G288" s="239"/>
      <c r="H288" s="242">
        <v>0.999</v>
      </c>
      <c r="I288" s="243"/>
      <c r="J288" s="239"/>
      <c r="K288" s="239"/>
      <c r="L288" s="244"/>
      <c r="M288" s="245"/>
      <c r="N288" s="246"/>
      <c r="O288" s="246"/>
      <c r="P288" s="246"/>
      <c r="Q288" s="246"/>
      <c r="R288" s="246"/>
      <c r="S288" s="246"/>
      <c r="T288" s="247"/>
      <c r="AT288" s="248" t="s">
        <v>151</v>
      </c>
      <c r="AU288" s="248" t="s">
        <v>85</v>
      </c>
      <c r="AV288" s="12" t="s">
        <v>147</v>
      </c>
      <c r="AW288" s="12" t="s">
        <v>36</v>
      </c>
      <c r="AX288" s="12" t="s">
        <v>83</v>
      </c>
      <c r="AY288" s="248" t="s">
        <v>140</v>
      </c>
    </row>
    <row r="289" spans="2:63" s="10" customFormat="1" ht="22.8" customHeight="1">
      <c r="B289" s="186"/>
      <c r="C289" s="187"/>
      <c r="D289" s="188" t="s">
        <v>74</v>
      </c>
      <c r="E289" s="200" t="s">
        <v>170</v>
      </c>
      <c r="F289" s="200" t="s">
        <v>512</v>
      </c>
      <c r="G289" s="187"/>
      <c r="H289" s="187"/>
      <c r="I289" s="190"/>
      <c r="J289" s="201">
        <f>BK289</f>
        <v>0</v>
      </c>
      <c r="K289" s="187"/>
      <c r="L289" s="192"/>
      <c r="M289" s="193"/>
      <c r="N289" s="194"/>
      <c r="O289" s="194"/>
      <c r="P289" s="195">
        <f>SUM(P290:P305)</f>
        <v>0</v>
      </c>
      <c r="Q289" s="194"/>
      <c r="R289" s="195">
        <f>SUM(R290:R305)</f>
        <v>53.9046</v>
      </c>
      <c r="S289" s="194"/>
      <c r="T289" s="196">
        <f>SUM(T290:T305)</f>
        <v>0</v>
      </c>
      <c r="AR289" s="197" t="s">
        <v>83</v>
      </c>
      <c r="AT289" s="198" t="s">
        <v>74</v>
      </c>
      <c r="AU289" s="198" t="s">
        <v>83</v>
      </c>
      <c r="AY289" s="197" t="s">
        <v>140</v>
      </c>
      <c r="BK289" s="199">
        <f>SUM(BK290:BK305)</f>
        <v>0</v>
      </c>
    </row>
    <row r="290" spans="2:65" s="1" customFormat="1" ht="16.5" customHeight="1">
      <c r="B290" s="36"/>
      <c r="C290" s="202" t="s">
        <v>513</v>
      </c>
      <c r="D290" s="202" t="s">
        <v>142</v>
      </c>
      <c r="E290" s="203" t="s">
        <v>514</v>
      </c>
      <c r="F290" s="204" t="s">
        <v>515</v>
      </c>
      <c r="G290" s="205" t="s">
        <v>155</v>
      </c>
      <c r="H290" s="206">
        <v>104.4</v>
      </c>
      <c r="I290" s="207"/>
      <c r="J290" s="208">
        <f>ROUND(I290*H290,2)</f>
        <v>0</v>
      </c>
      <c r="K290" s="204" t="s">
        <v>146</v>
      </c>
      <c r="L290" s="41"/>
      <c r="M290" s="209" t="s">
        <v>21</v>
      </c>
      <c r="N290" s="210" t="s">
        <v>46</v>
      </c>
      <c r="O290" s="77"/>
      <c r="P290" s="211">
        <f>O290*H290</f>
        <v>0</v>
      </c>
      <c r="Q290" s="211">
        <v>0</v>
      </c>
      <c r="R290" s="211">
        <f>Q290*H290</f>
        <v>0</v>
      </c>
      <c r="S290" s="211">
        <v>0</v>
      </c>
      <c r="T290" s="212">
        <f>S290*H290</f>
        <v>0</v>
      </c>
      <c r="AR290" s="15" t="s">
        <v>147</v>
      </c>
      <c r="AT290" s="15" t="s">
        <v>142</v>
      </c>
      <c r="AU290" s="15" t="s">
        <v>85</v>
      </c>
      <c r="AY290" s="15" t="s">
        <v>140</v>
      </c>
      <c r="BE290" s="213">
        <f>IF(N290="základní",J290,0)</f>
        <v>0</v>
      </c>
      <c r="BF290" s="213">
        <f>IF(N290="snížená",J290,0)</f>
        <v>0</v>
      </c>
      <c r="BG290" s="213">
        <f>IF(N290="zákl. přenesená",J290,0)</f>
        <v>0</v>
      </c>
      <c r="BH290" s="213">
        <f>IF(N290="sníž. přenesená",J290,0)</f>
        <v>0</v>
      </c>
      <c r="BI290" s="213">
        <f>IF(N290="nulová",J290,0)</f>
        <v>0</v>
      </c>
      <c r="BJ290" s="15" t="s">
        <v>83</v>
      </c>
      <c r="BK290" s="213">
        <f>ROUND(I290*H290,2)</f>
        <v>0</v>
      </c>
      <c r="BL290" s="15" t="s">
        <v>147</v>
      </c>
      <c r="BM290" s="15" t="s">
        <v>516</v>
      </c>
    </row>
    <row r="291" spans="2:51" s="11" customFormat="1" ht="12">
      <c r="B291" s="217"/>
      <c r="C291" s="218"/>
      <c r="D291" s="214" t="s">
        <v>151</v>
      </c>
      <c r="E291" s="219" t="s">
        <v>21</v>
      </c>
      <c r="F291" s="220" t="s">
        <v>517</v>
      </c>
      <c r="G291" s="218"/>
      <c r="H291" s="221">
        <v>104.4</v>
      </c>
      <c r="I291" s="222"/>
      <c r="J291" s="218"/>
      <c r="K291" s="218"/>
      <c r="L291" s="223"/>
      <c r="M291" s="224"/>
      <c r="N291" s="225"/>
      <c r="O291" s="225"/>
      <c r="P291" s="225"/>
      <c r="Q291" s="225"/>
      <c r="R291" s="225"/>
      <c r="S291" s="225"/>
      <c r="T291" s="226"/>
      <c r="AT291" s="227" t="s">
        <v>151</v>
      </c>
      <c r="AU291" s="227" t="s">
        <v>85</v>
      </c>
      <c r="AV291" s="11" t="s">
        <v>85</v>
      </c>
      <c r="AW291" s="11" t="s">
        <v>36</v>
      </c>
      <c r="AX291" s="11" t="s">
        <v>83</v>
      </c>
      <c r="AY291" s="227" t="s">
        <v>140</v>
      </c>
    </row>
    <row r="292" spans="2:65" s="1" customFormat="1" ht="16.5" customHeight="1">
      <c r="B292" s="36"/>
      <c r="C292" s="202" t="s">
        <v>518</v>
      </c>
      <c r="D292" s="202" t="s">
        <v>142</v>
      </c>
      <c r="E292" s="203" t="s">
        <v>519</v>
      </c>
      <c r="F292" s="204" t="s">
        <v>520</v>
      </c>
      <c r="G292" s="205" t="s">
        <v>155</v>
      </c>
      <c r="H292" s="206">
        <v>180</v>
      </c>
      <c r="I292" s="207"/>
      <c r="J292" s="208">
        <f>ROUND(I292*H292,2)</f>
        <v>0</v>
      </c>
      <c r="K292" s="204" t="s">
        <v>146</v>
      </c>
      <c r="L292" s="41"/>
      <c r="M292" s="209" t="s">
        <v>21</v>
      </c>
      <c r="N292" s="210" t="s">
        <v>46</v>
      </c>
      <c r="O292" s="77"/>
      <c r="P292" s="211">
        <f>O292*H292</f>
        <v>0</v>
      </c>
      <c r="Q292" s="211">
        <v>0</v>
      </c>
      <c r="R292" s="211">
        <f>Q292*H292</f>
        <v>0</v>
      </c>
      <c r="S292" s="211">
        <v>0</v>
      </c>
      <c r="T292" s="212">
        <f>S292*H292</f>
        <v>0</v>
      </c>
      <c r="AR292" s="15" t="s">
        <v>147</v>
      </c>
      <c r="AT292" s="15" t="s">
        <v>142</v>
      </c>
      <c r="AU292" s="15" t="s">
        <v>85</v>
      </c>
      <c r="AY292" s="15" t="s">
        <v>140</v>
      </c>
      <c r="BE292" s="213">
        <f>IF(N292="základní",J292,0)</f>
        <v>0</v>
      </c>
      <c r="BF292" s="213">
        <f>IF(N292="snížená",J292,0)</f>
        <v>0</v>
      </c>
      <c r="BG292" s="213">
        <f>IF(N292="zákl. přenesená",J292,0)</f>
        <v>0</v>
      </c>
      <c r="BH292" s="213">
        <f>IF(N292="sníž. přenesená",J292,0)</f>
        <v>0</v>
      </c>
      <c r="BI292" s="213">
        <f>IF(N292="nulová",J292,0)</f>
        <v>0</v>
      </c>
      <c r="BJ292" s="15" t="s">
        <v>83</v>
      </c>
      <c r="BK292" s="213">
        <f>ROUND(I292*H292,2)</f>
        <v>0</v>
      </c>
      <c r="BL292" s="15" t="s">
        <v>147</v>
      </c>
      <c r="BM292" s="15" t="s">
        <v>521</v>
      </c>
    </row>
    <row r="293" spans="2:51" s="11" customFormat="1" ht="12">
      <c r="B293" s="217"/>
      <c r="C293" s="218"/>
      <c r="D293" s="214" t="s">
        <v>151</v>
      </c>
      <c r="E293" s="219" t="s">
        <v>21</v>
      </c>
      <c r="F293" s="220" t="s">
        <v>522</v>
      </c>
      <c r="G293" s="218"/>
      <c r="H293" s="221">
        <v>180</v>
      </c>
      <c r="I293" s="222"/>
      <c r="J293" s="218"/>
      <c r="K293" s="218"/>
      <c r="L293" s="223"/>
      <c r="M293" s="224"/>
      <c r="N293" s="225"/>
      <c r="O293" s="225"/>
      <c r="P293" s="225"/>
      <c r="Q293" s="225"/>
      <c r="R293" s="225"/>
      <c r="S293" s="225"/>
      <c r="T293" s="226"/>
      <c r="AT293" s="227" t="s">
        <v>151</v>
      </c>
      <c r="AU293" s="227" t="s">
        <v>85</v>
      </c>
      <c r="AV293" s="11" t="s">
        <v>85</v>
      </c>
      <c r="AW293" s="11" t="s">
        <v>36</v>
      </c>
      <c r="AX293" s="11" t="s">
        <v>83</v>
      </c>
      <c r="AY293" s="227" t="s">
        <v>140</v>
      </c>
    </row>
    <row r="294" spans="2:65" s="1" customFormat="1" ht="16.5" customHeight="1">
      <c r="B294" s="36"/>
      <c r="C294" s="202" t="s">
        <v>523</v>
      </c>
      <c r="D294" s="202" t="s">
        <v>142</v>
      </c>
      <c r="E294" s="203" t="s">
        <v>524</v>
      </c>
      <c r="F294" s="204" t="s">
        <v>525</v>
      </c>
      <c r="G294" s="205" t="s">
        <v>155</v>
      </c>
      <c r="H294" s="206">
        <v>126</v>
      </c>
      <c r="I294" s="207"/>
      <c r="J294" s="208">
        <f>ROUND(I294*H294,2)</f>
        <v>0</v>
      </c>
      <c r="K294" s="204" t="s">
        <v>146</v>
      </c>
      <c r="L294" s="41"/>
      <c r="M294" s="209" t="s">
        <v>21</v>
      </c>
      <c r="N294" s="210" t="s">
        <v>46</v>
      </c>
      <c r="O294" s="77"/>
      <c r="P294" s="211">
        <f>O294*H294</f>
        <v>0</v>
      </c>
      <c r="Q294" s="211">
        <v>0</v>
      </c>
      <c r="R294" s="211">
        <f>Q294*H294</f>
        <v>0</v>
      </c>
      <c r="S294" s="211">
        <v>0</v>
      </c>
      <c r="T294" s="212">
        <f>S294*H294</f>
        <v>0</v>
      </c>
      <c r="AR294" s="15" t="s">
        <v>147</v>
      </c>
      <c r="AT294" s="15" t="s">
        <v>142</v>
      </c>
      <c r="AU294" s="15" t="s">
        <v>85</v>
      </c>
      <c r="AY294" s="15" t="s">
        <v>140</v>
      </c>
      <c r="BE294" s="213">
        <f>IF(N294="základní",J294,0)</f>
        <v>0</v>
      </c>
      <c r="BF294" s="213">
        <f>IF(N294="snížená",J294,0)</f>
        <v>0</v>
      </c>
      <c r="BG294" s="213">
        <f>IF(N294="zákl. přenesená",J294,0)</f>
        <v>0</v>
      </c>
      <c r="BH294" s="213">
        <f>IF(N294="sníž. přenesená",J294,0)</f>
        <v>0</v>
      </c>
      <c r="BI294" s="213">
        <f>IF(N294="nulová",J294,0)</f>
        <v>0</v>
      </c>
      <c r="BJ294" s="15" t="s">
        <v>83</v>
      </c>
      <c r="BK294" s="213">
        <f>ROUND(I294*H294,2)</f>
        <v>0</v>
      </c>
      <c r="BL294" s="15" t="s">
        <v>147</v>
      </c>
      <c r="BM294" s="15" t="s">
        <v>526</v>
      </c>
    </row>
    <row r="295" spans="2:51" s="11" customFormat="1" ht="12">
      <c r="B295" s="217"/>
      <c r="C295" s="218"/>
      <c r="D295" s="214" t="s">
        <v>151</v>
      </c>
      <c r="E295" s="219" t="s">
        <v>21</v>
      </c>
      <c r="F295" s="220" t="s">
        <v>527</v>
      </c>
      <c r="G295" s="218"/>
      <c r="H295" s="221">
        <v>126</v>
      </c>
      <c r="I295" s="222"/>
      <c r="J295" s="218"/>
      <c r="K295" s="218"/>
      <c r="L295" s="223"/>
      <c r="M295" s="224"/>
      <c r="N295" s="225"/>
      <c r="O295" s="225"/>
      <c r="P295" s="225"/>
      <c r="Q295" s="225"/>
      <c r="R295" s="225"/>
      <c r="S295" s="225"/>
      <c r="T295" s="226"/>
      <c r="AT295" s="227" t="s">
        <v>151</v>
      </c>
      <c r="AU295" s="227" t="s">
        <v>85</v>
      </c>
      <c r="AV295" s="11" t="s">
        <v>85</v>
      </c>
      <c r="AW295" s="11" t="s">
        <v>36</v>
      </c>
      <c r="AX295" s="11" t="s">
        <v>83</v>
      </c>
      <c r="AY295" s="227" t="s">
        <v>140</v>
      </c>
    </row>
    <row r="296" spans="2:65" s="1" customFormat="1" ht="33.75" customHeight="1">
      <c r="B296" s="36"/>
      <c r="C296" s="202" t="s">
        <v>528</v>
      </c>
      <c r="D296" s="202" t="s">
        <v>142</v>
      </c>
      <c r="E296" s="203" t="s">
        <v>529</v>
      </c>
      <c r="F296" s="204" t="s">
        <v>530</v>
      </c>
      <c r="G296" s="205" t="s">
        <v>155</v>
      </c>
      <c r="H296" s="206">
        <v>126</v>
      </c>
      <c r="I296" s="207"/>
      <c r="J296" s="208">
        <f>ROUND(I296*H296,2)</f>
        <v>0</v>
      </c>
      <c r="K296" s="204" t="s">
        <v>146</v>
      </c>
      <c r="L296" s="41"/>
      <c r="M296" s="209" t="s">
        <v>21</v>
      </c>
      <c r="N296" s="210" t="s">
        <v>46</v>
      </c>
      <c r="O296" s="77"/>
      <c r="P296" s="211">
        <f>O296*H296</f>
        <v>0</v>
      </c>
      <c r="Q296" s="211">
        <v>0.08425</v>
      </c>
      <c r="R296" s="211">
        <f>Q296*H296</f>
        <v>10.6155</v>
      </c>
      <c r="S296" s="211">
        <v>0</v>
      </c>
      <c r="T296" s="212">
        <f>S296*H296</f>
        <v>0</v>
      </c>
      <c r="AR296" s="15" t="s">
        <v>147</v>
      </c>
      <c r="AT296" s="15" t="s">
        <v>142</v>
      </c>
      <c r="AU296" s="15" t="s">
        <v>85</v>
      </c>
      <c r="AY296" s="15" t="s">
        <v>140</v>
      </c>
      <c r="BE296" s="213">
        <f>IF(N296="základní",J296,0)</f>
        <v>0</v>
      </c>
      <c r="BF296" s="213">
        <f>IF(N296="snížená",J296,0)</f>
        <v>0</v>
      </c>
      <c r="BG296" s="213">
        <f>IF(N296="zákl. přenesená",J296,0)</f>
        <v>0</v>
      </c>
      <c r="BH296" s="213">
        <f>IF(N296="sníž. přenesená",J296,0)</f>
        <v>0</v>
      </c>
      <c r="BI296" s="213">
        <f>IF(N296="nulová",J296,0)</f>
        <v>0</v>
      </c>
      <c r="BJ296" s="15" t="s">
        <v>83</v>
      </c>
      <c r="BK296" s="213">
        <f>ROUND(I296*H296,2)</f>
        <v>0</v>
      </c>
      <c r="BL296" s="15" t="s">
        <v>147</v>
      </c>
      <c r="BM296" s="15" t="s">
        <v>531</v>
      </c>
    </row>
    <row r="297" spans="2:47" s="1" customFormat="1" ht="12">
      <c r="B297" s="36"/>
      <c r="C297" s="37"/>
      <c r="D297" s="214" t="s">
        <v>149</v>
      </c>
      <c r="E297" s="37"/>
      <c r="F297" s="215" t="s">
        <v>532</v>
      </c>
      <c r="G297" s="37"/>
      <c r="H297" s="37"/>
      <c r="I297" s="128"/>
      <c r="J297" s="37"/>
      <c r="K297" s="37"/>
      <c r="L297" s="41"/>
      <c r="M297" s="216"/>
      <c r="N297" s="77"/>
      <c r="O297" s="77"/>
      <c r="P297" s="77"/>
      <c r="Q297" s="77"/>
      <c r="R297" s="77"/>
      <c r="S297" s="77"/>
      <c r="T297" s="78"/>
      <c r="AT297" s="15" t="s">
        <v>149</v>
      </c>
      <c r="AU297" s="15" t="s">
        <v>85</v>
      </c>
    </row>
    <row r="298" spans="2:51" s="11" customFormat="1" ht="12">
      <c r="B298" s="217"/>
      <c r="C298" s="218"/>
      <c r="D298" s="214" t="s">
        <v>151</v>
      </c>
      <c r="E298" s="219" t="s">
        <v>21</v>
      </c>
      <c r="F298" s="220" t="s">
        <v>533</v>
      </c>
      <c r="G298" s="218"/>
      <c r="H298" s="221">
        <v>126</v>
      </c>
      <c r="I298" s="222"/>
      <c r="J298" s="218"/>
      <c r="K298" s="218"/>
      <c r="L298" s="223"/>
      <c r="M298" s="224"/>
      <c r="N298" s="225"/>
      <c r="O298" s="225"/>
      <c r="P298" s="225"/>
      <c r="Q298" s="225"/>
      <c r="R298" s="225"/>
      <c r="S298" s="225"/>
      <c r="T298" s="226"/>
      <c r="AT298" s="227" t="s">
        <v>151</v>
      </c>
      <c r="AU298" s="227" t="s">
        <v>85</v>
      </c>
      <c r="AV298" s="11" t="s">
        <v>85</v>
      </c>
      <c r="AW298" s="11" t="s">
        <v>36</v>
      </c>
      <c r="AX298" s="11" t="s">
        <v>83</v>
      </c>
      <c r="AY298" s="227" t="s">
        <v>140</v>
      </c>
    </row>
    <row r="299" spans="2:65" s="1" customFormat="1" ht="16.5" customHeight="1">
      <c r="B299" s="36"/>
      <c r="C299" s="228" t="s">
        <v>534</v>
      </c>
      <c r="D299" s="228" t="s">
        <v>336</v>
      </c>
      <c r="E299" s="229" t="s">
        <v>535</v>
      </c>
      <c r="F299" s="230" t="s">
        <v>536</v>
      </c>
      <c r="G299" s="231" t="s">
        <v>155</v>
      </c>
      <c r="H299" s="232">
        <v>138.6</v>
      </c>
      <c r="I299" s="233"/>
      <c r="J299" s="234">
        <f>ROUND(I299*H299,2)</f>
        <v>0</v>
      </c>
      <c r="K299" s="230" t="s">
        <v>146</v>
      </c>
      <c r="L299" s="235"/>
      <c r="M299" s="236" t="s">
        <v>21</v>
      </c>
      <c r="N299" s="237" t="s">
        <v>46</v>
      </c>
      <c r="O299" s="77"/>
      <c r="P299" s="211">
        <f>O299*H299</f>
        <v>0</v>
      </c>
      <c r="Q299" s="211">
        <v>0.131</v>
      </c>
      <c r="R299" s="211">
        <f>Q299*H299</f>
        <v>18.1566</v>
      </c>
      <c r="S299" s="211">
        <v>0</v>
      </c>
      <c r="T299" s="212">
        <f>S299*H299</f>
        <v>0</v>
      </c>
      <c r="AR299" s="15" t="s">
        <v>187</v>
      </c>
      <c r="AT299" s="15" t="s">
        <v>336</v>
      </c>
      <c r="AU299" s="15" t="s">
        <v>85</v>
      </c>
      <c r="AY299" s="15" t="s">
        <v>140</v>
      </c>
      <c r="BE299" s="213">
        <f>IF(N299="základní",J299,0)</f>
        <v>0</v>
      </c>
      <c r="BF299" s="213">
        <f>IF(N299="snížená",J299,0)</f>
        <v>0</v>
      </c>
      <c r="BG299" s="213">
        <f>IF(N299="zákl. přenesená",J299,0)</f>
        <v>0</v>
      </c>
      <c r="BH299" s="213">
        <f>IF(N299="sníž. přenesená",J299,0)</f>
        <v>0</v>
      </c>
      <c r="BI299" s="213">
        <f>IF(N299="nulová",J299,0)</f>
        <v>0</v>
      </c>
      <c r="BJ299" s="15" t="s">
        <v>83</v>
      </c>
      <c r="BK299" s="213">
        <f>ROUND(I299*H299,2)</f>
        <v>0</v>
      </c>
      <c r="BL299" s="15" t="s">
        <v>147</v>
      </c>
      <c r="BM299" s="15" t="s">
        <v>537</v>
      </c>
    </row>
    <row r="300" spans="2:51" s="11" customFormat="1" ht="12">
      <c r="B300" s="217"/>
      <c r="C300" s="218"/>
      <c r="D300" s="214" t="s">
        <v>151</v>
      </c>
      <c r="E300" s="218"/>
      <c r="F300" s="220" t="s">
        <v>538</v>
      </c>
      <c r="G300" s="218"/>
      <c r="H300" s="221">
        <v>138.6</v>
      </c>
      <c r="I300" s="222"/>
      <c r="J300" s="218"/>
      <c r="K300" s="218"/>
      <c r="L300" s="223"/>
      <c r="M300" s="224"/>
      <c r="N300" s="225"/>
      <c r="O300" s="225"/>
      <c r="P300" s="225"/>
      <c r="Q300" s="225"/>
      <c r="R300" s="225"/>
      <c r="S300" s="225"/>
      <c r="T300" s="226"/>
      <c r="AT300" s="227" t="s">
        <v>151</v>
      </c>
      <c r="AU300" s="227" t="s">
        <v>85</v>
      </c>
      <c r="AV300" s="11" t="s">
        <v>85</v>
      </c>
      <c r="AW300" s="11" t="s">
        <v>4</v>
      </c>
      <c r="AX300" s="11" t="s">
        <v>83</v>
      </c>
      <c r="AY300" s="227" t="s">
        <v>140</v>
      </c>
    </row>
    <row r="301" spans="2:65" s="1" customFormat="1" ht="33.75" customHeight="1">
      <c r="B301" s="36"/>
      <c r="C301" s="202" t="s">
        <v>539</v>
      </c>
      <c r="D301" s="202" t="s">
        <v>142</v>
      </c>
      <c r="E301" s="203" t="s">
        <v>540</v>
      </c>
      <c r="F301" s="204" t="s">
        <v>541</v>
      </c>
      <c r="G301" s="205" t="s">
        <v>155</v>
      </c>
      <c r="H301" s="206">
        <v>90</v>
      </c>
      <c r="I301" s="207"/>
      <c r="J301" s="208">
        <f>ROUND(I301*H301,2)</f>
        <v>0</v>
      </c>
      <c r="K301" s="204" t="s">
        <v>146</v>
      </c>
      <c r="L301" s="41"/>
      <c r="M301" s="209" t="s">
        <v>21</v>
      </c>
      <c r="N301" s="210" t="s">
        <v>46</v>
      </c>
      <c r="O301" s="77"/>
      <c r="P301" s="211">
        <f>O301*H301</f>
        <v>0</v>
      </c>
      <c r="Q301" s="211">
        <v>0.08565</v>
      </c>
      <c r="R301" s="211">
        <f>Q301*H301</f>
        <v>7.708500000000001</v>
      </c>
      <c r="S301" s="211">
        <v>0</v>
      </c>
      <c r="T301" s="212">
        <f>S301*H301</f>
        <v>0</v>
      </c>
      <c r="AR301" s="15" t="s">
        <v>147</v>
      </c>
      <c r="AT301" s="15" t="s">
        <v>142</v>
      </c>
      <c r="AU301" s="15" t="s">
        <v>85</v>
      </c>
      <c r="AY301" s="15" t="s">
        <v>140</v>
      </c>
      <c r="BE301" s="213">
        <f>IF(N301="základní",J301,0)</f>
        <v>0</v>
      </c>
      <c r="BF301" s="213">
        <f>IF(N301="snížená",J301,0)</f>
        <v>0</v>
      </c>
      <c r="BG301" s="213">
        <f>IF(N301="zákl. přenesená",J301,0)</f>
        <v>0</v>
      </c>
      <c r="BH301" s="213">
        <f>IF(N301="sníž. přenesená",J301,0)</f>
        <v>0</v>
      </c>
      <c r="BI301" s="213">
        <f>IF(N301="nulová",J301,0)</f>
        <v>0</v>
      </c>
      <c r="BJ301" s="15" t="s">
        <v>83</v>
      </c>
      <c r="BK301" s="213">
        <f>ROUND(I301*H301,2)</f>
        <v>0</v>
      </c>
      <c r="BL301" s="15" t="s">
        <v>147</v>
      </c>
      <c r="BM301" s="15" t="s">
        <v>542</v>
      </c>
    </row>
    <row r="302" spans="2:47" s="1" customFormat="1" ht="12">
      <c r="B302" s="36"/>
      <c r="C302" s="37"/>
      <c r="D302" s="214" t="s">
        <v>149</v>
      </c>
      <c r="E302" s="37"/>
      <c r="F302" s="215" t="s">
        <v>532</v>
      </c>
      <c r="G302" s="37"/>
      <c r="H302" s="37"/>
      <c r="I302" s="128"/>
      <c r="J302" s="37"/>
      <c r="K302" s="37"/>
      <c r="L302" s="41"/>
      <c r="M302" s="216"/>
      <c r="N302" s="77"/>
      <c r="O302" s="77"/>
      <c r="P302" s="77"/>
      <c r="Q302" s="77"/>
      <c r="R302" s="77"/>
      <c r="S302" s="77"/>
      <c r="T302" s="78"/>
      <c r="AT302" s="15" t="s">
        <v>149</v>
      </c>
      <c r="AU302" s="15" t="s">
        <v>85</v>
      </c>
    </row>
    <row r="303" spans="2:51" s="11" customFormat="1" ht="12">
      <c r="B303" s="217"/>
      <c r="C303" s="218"/>
      <c r="D303" s="214" t="s">
        <v>151</v>
      </c>
      <c r="E303" s="219" t="s">
        <v>21</v>
      </c>
      <c r="F303" s="220" t="s">
        <v>543</v>
      </c>
      <c r="G303" s="218"/>
      <c r="H303" s="221">
        <v>90</v>
      </c>
      <c r="I303" s="222"/>
      <c r="J303" s="218"/>
      <c r="K303" s="218"/>
      <c r="L303" s="223"/>
      <c r="M303" s="224"/>
      <c r="N303" s="225"/>
      <c r="O303" s="225"/>
      <c r="P303" s="225"/>
      <c r="Q303" s="225"/>
      <c r="R303" s="225"/>
      <c r="S303" s="225"/>
      <c r="T303" s="226"/>
      <c r="AT303" s="227" t="s">
        <v>151</v>
      </c>
      <c r="AU303" s="227" t="s">
        <v>85</v>
      </c>
      <c r="AV303" s="11" t="s">
        <v>85</v>
      </c>
      <c r="AW303" s="11" t="s">
        <v>36</v>
      </c>
      <c r="AX303" s="11" t="s">
        <v>83</v>
      </c>
      <c r="AY303" s="227" t="s">
        <v>140</v>
      </c>
    </row>
    <row r="304" spans="2:65" s="1" customFormat="1" ht="16.5" customHeight="1">
      <c r="B304" s="36"/>
      <c r="C304" s="228" t="s">
        <v>544</v>
      </c>
      <c r="D304" s="228" t="s">
        <v>336</v>
      </c>
      <c r="E304" s="229" t="s">
        <v>545</v>
      </c>
      <c r="F304" s="230" t="s">
        <v>546</v>
      </c>
      <c r="G304" s="231" t="s">
        <v>155</v>
      </c>
      <c r="H304" s="232">
        <v>99</v>
      </c>
      <c r="I304" s="233"/>
      <c r="J304" s="234">
        <f>ROUND(I304*H304,2)</f>
        <v>0</v>
      </c>
      <c r="K304" s="230" t="s">
        <v>146</v>
      </c>
      <c r="L304" s="235"/>
      <c r="M304" s="236" t="s">
        <v>21</v>
      </c>
      <c r="N304" s="237" t="s">
        <v>46</v>
      </c>
      <c r="O304" s="77"/>
      <c r="P304" s="211">
        <f>O304*H304</f>
        <v>0</v>
      </c>
      <c r="Q304" s="211">
        <v>0.176</v>
      </c>
      <c r="R304" s="211">
        <f>Q304*H304</f>
        <v>17.424</v>
      </c>
      <c r="S304" s="211">
        <v>0</v>
      </c>
      <c r="T304" s="212">
        <f>S304*H304</f>
        <v>0</v>
      </c>
      <c r="AR304" s="15" t="s">
        <v>187</v>
      </c>
      <c r="AT304" s="15" t="s">
        <v>336</v>
      </c>
      <c r="AU304" s="15" t="s">
        <v>85</v>
      </c>
      <c r="AY304" s="15" t="s">
        <v>140</v>
      </c>
      <c r="BE304" s="213">
        <f>IF(N304="základní",J304,0)</f>
        <v>0</v>
      </c>
      <c r="BF304" s="213">
        <f>IF(N304="snížená",J304,0)</f>
        <v>0</v>
      </c>
      <c r="BG304" s="213">
        <f>IF(N304="zákl. přenesená",J304,0)</f>
        <v>0</v>
      </c>
      <c r="BH304" s="213">
        <f>IF(N304="sníž. přenesená",J304,0)</f>
        <v>0</v>
      </c>
      <c r="BI304" s="213">
        <f>IF(N304="nulová",J304,0)</f>
        <v>0</v>
      </c>
      <c r="BJ304" s="15" t="s">
        <v>83</v>
      </c>
      <c r="BK304" s="213">
        <f>ROUND(I304*H304,2)</f>
        <v>0</v>
      </c>
      <c r="BL304" s="15" t="s">
        <v>147</v>
      </c>
      <c r="BM304" s="15" t="s">
        <v>547</v>
      </c>
    </row>
    <row r="305" spans="2:51" s="11" customFormat="1" ht="12">
      <c r="B305" s="217"/>
      <c r="C305" s="218"/>
      <c r="D305" s="214" t="s">
        <v>151</v>
      </c>
      <c r="E305" s="218"/>
      <c r="F305" s="220" t="s">
        <v>548</v>
      </c>
      <c r="G305" s="218"/>
      <c r="H305" s="221">
        <v>99</v>
      </c>
      <c r="I305" s="222"/>
      <c r="J305" s="218"/>
      <c r="K305" s="218"/>
      <c r="L305" s="223"/>
      <c r="M305" s="224"/>
      <c r="N305" s="225"/>
      <c r="O305" s="225"/>
      <c r="P305" s="225"/>
      <c r="Q305" s="225"/>
      <c r="R305" s="225"/>
      <c r="S305" s="225"/>
      <c r="T305" s="226"/>
      <c r="AT305" s="227" t="s">
        <v>151</v>
      </c>
      <c r="AU305" s="227" t="s">
        <v>85</v>
      </c>
      <c r="AV305" s="11" t="s">
        <v>85</v>
      </c>
      <c r="AW305" s="11" t="s">
        <v>4</v>
      </c>
      <c r="AX305" s="11" t="s">
        <v>83</v>
      </c>
      <c r="AY305" s="227" t="s">
        <v>140</v>
      </c>
    </row>
    <row r="306" spans="2:63" s="10" customFormat="1" ht="22.8" customHeight="1">
      <c r="B306" s="186"/>
      <c r="C306" s="187"/>
      <c r="D306" s="188" t="s">
        <v>74</v>
      </c>
      <c r="E306" s="200" t="s">
        <v>176</v>
      </c>
      <c r="F306" s="200" t="s">
        <v>549</v>
      </c>
      <c r="G306" s="187"/>
      <c r="H306" s="187"/>
      <c r="I306" s="190"/>
      <c r="J306" s="201">
        <f>BK306</f>
        <v>0</v>
      </c>
      <c r="K306" s="187"/>
      <c r="L306" s="192"/>
      <c r="M306" s="193"/>
      <c r="N306" s="194"/>
      <c r="O306" s="194"/>
      <c r="P306" s="195">
        <f>SUM(P307:P354)</f>
        <v>0</v>
      </c>
      <c r="Q306" s="194"/>
      <c r="R306" s="195">
        <f>SUM(R307:R354)</f>
        <v>65.40193246999999</v>
      </c>
      <c r="S306" s="194"/>
      <c r="T306" s="196">
        <f>SUM(T307:T354)</f>
        <v>0</v>
      </c>
      <c r="AR306" s="197" t="s">
        <v>83</v>
      </c>
      <c r="AT306" s="198" t="s">
        <v>74</v>
      </c>
      <c r="AU306" s="198" t="s">
        <v>83</v>
      </c>
      <c r="AY306" s="197" t="s">
        <v>140</v>
      </c>
      <c r="BK306" s="199">
        <f>SUM(BK307:BK354)</f>
        <v>0</v>
      </c>
    </row>
    <row r="307" spans="2:65" s="1" customFormat="1" ht="16.5" customHeight="1">
      <c r="B307" s="36"/>
      <c r="C307" s="202" t="s">
        <v>550</v>
      </c>
      <c r="D307" s="202" t="s">
        <v>142</v>
      </c>
      <c r="E307" s="203" t="s">
        <v>551</v>
      </c>
      <c r="F307" s="204" t="s">
        <v>552</v>
      </c>
      <c r="G307" s="205" t="s">
        <v>155</v>
      </c>
      <c r="H307" s="206">
        <v>437</v>
      </c>
      <c r="I307" s="207"/>
      <c r="J307" s="208">
        <f>ROUND(I307*H307,2)</f>
        <v>0</v>
      </c>
      <c r="K307" s="204" t="s">
        <v>146</v>
      </c>
      <c r="L307" s="41"/>
      <c r="M307" s="209" t="s">
        <v>21</v>
      </c>
      <c r="N307" s="210" t="s">
        <v>46</v>
      </c>
      <c r="O307" s="77"/>
      <c r="P307" s="211">
        <f>O307*H307</f>
        <v>0</v>
      </c>
      <c r="Q307" s="211">
        <v>0.00735</v>
      </c>
      <c r="R307" s="211">
        <f>Q307*H307</f>
        <v>3.21195</v>
      </c>
      <c r="S307" s="211">
        <v>0</v>
      </c>
      <c r="T307" s="212">
        <f>S307*H307</f>
        <v>0</v>
      </c>
      <c r="AR307" s="15" t="s">
        <v>147</v>
      </c>
      <c r="AT307" s="15" t="s">
        <v>142</v>
      </c>
      <c r="AU307" s="15" t="s">
        <v>85</v>
      </c>
      <c r="AY307" s="15" t="s">
        <v>140</v>
      </c>
      <c r="BE307" s="213">
        <f>IF(N307="základní",J307,0)</f>
        <v>0</v>
      </c>
      <c r="BF307" s="213">
        <f>IF(N307="snížená",J307,0)</f>
        <v>0</v>
      </c>
      <c r="BG307" s="213">
        <f>IF(N307="zákl. přenesená",J307,0)</f>
        <v>0</v>
      </c>
      <c r="BH307" s="213">
        <f>IF(N307="sníž. přenesená",J307,0)</f>
        <v>0</v>
      </c>
      <c r="BI307" s="213">
        <f>IF(N307="nulová",J307,0)</f>
        <v>0</v>
      </c>
      <c r="BJ307" s="15" t="s">
        <v>83</v>
      </c>
      <c r="BK307" s="213">
        <f>ROUND(I307*H307,2)</f>
        <v>0</v>
      </c>
      <c r="BL307" s="15" t="s">
        <v>147</v>
      </c>
      <c r="BM307" s="15" t="s">
        <v>553</v>
      </c>
    </row>
    <row r="308" spans="2:51" s="11" customFormat="1" ht="12">
      <c r="B308" s="217"/>
      <c r="C308" s="218"/>
      <c r="D308" s="214" t="s">
        <v>151</v>
      </c>
      <c r="E308" s="219" t="s">
        <v>21</v>
      </c>
      <c r="F308" s="220" t="s">
        <v>554</v>
      </c>
      <c r="G308" s="218"/>
      <c r="H308" s="221">
        <v>437</v>
      </c>
      <c r="I308" s="222"/>
      <c r="J308" s="218"/>
      <c r="K308" s="218"/>
      <c r="L308" s="223"/>
      <c r="M308" s="224"/>
      <c r="N308" s="225"/>
      <c r="O308" s="225"/>
      <c r="P308" s="225"/>
      <c r="Q308" s="225"/>
      <c r="R308" s="225"/>
      <c r="S308" s="225"/>
      <c r="T308" s="226"/>
      <c r="AT308" s="227" t="s">
        <v>151</v>
      </c>
      <c r="AU308" s="227" t="s">
        <v>85</v>
      </c>
      <c r="AV308" s="11" t="s">
        <v>85</v>
      </c>
      <c r="AW308" s="11" t="s">
        <v>36</v>
      </c>
      <c r="AX308" s="11" t="s">
        <v>83</v>
      </c>
      <c r="AY308" s="227" t="s">
        <v>140</v>
      </c>
    </row>
    <row r="309" spans="2:65" s="1" customFormat="1" ht="22.5" customHeight="1">
      <c r="B309" s="36"/>
      <c r="C309" s="202" t="s">
        <v>555</v>
      </c>
      <c r="D309" s="202" t="s">
        <v>142</v>
      </c>
      <c r="E309" s="203" t="s">
        <v>556</v>
      </c>
      <c r="F309" s="204" t="s">
        <v>557</v>
      </c>
      <c r="G309" s="205" t="s">
        <v>155</v>
      </c>
      <c r="H309" s="206">
        <v>437</v>
      </c>
      <c r="I309" s="207"/>
      <c r="J309" s="208">
        <f>ROUND(I309*H309,2)</f>
        <v>0</v>
      </c>
      <c r="K309" s="204" t="s">
        <v>146</v>
      </c>
      <c r="L309" s="41"/>
      <c r="M309" s="209" t="s">
        <v>21</v>
      </c>
      <c r="N309" s="210" t="s">
        <v>46</v>
      </c>
      <c r="O309" s="77"/>
      <c r="P309" s="211">
        <f>O309*H309</f>
        <v>0</v>
      </c>
      <c r="Q309" s="211">
        <v>0.0345</v>
      </c>
      <c r="R309" s="211">
        <f>Q309*H309</f>
        <v>15.076500000000001</v>
      </c>
      <c r="S309" s="211">
        <v>0</v>
      </c>
      <c r="T309" s="212">
        <f>S309*H309</f>
        <v>0</v>
      </c>
      <c r="AR309" s="15" t="s">
        <v>147</v>
      </c>
      <c r="AT309" s="15" t="s">
        <v>142</v>
      </c>
      <c r="AU309" s="15" t="s">
        <v>85</v>
      </c>
      <c r="AY309" s="15" t="s">
        <v>140</v>
      </c>
      <c r="BE309" s="213">
        <f>IF(N309="základní",J309,0)</f>
        <v>0</v>
      </c>
      <c r="BF309" s="213">
        <f>IF(N309="snížená",J309,0)</f>
        <v>0</v>
      </c>
      <c r="BG309" s="213">
        <f>IF(N309="zákl. přenesená",J309,0)</f>
        <v>0</v>
      </c>
      <c r="BH309" s="213">
        <f>IF(N309="sníž. přenesená",J309,0)</f>
        <v>0</v>
      </c>
      <c r="BI309" s="213">
        <f>IF(N309="nulová",J309,0)</f>
        <v>0</v>
      </c>
      <c r="BJ309" s="15" t="s">
        <v>83</v>
      </c>
      <c r="BK309" s="213">
        <f>ROUND(I309*H309,2)</f>
        <v>0</v>
      </c>
      <c r="BL309" s="15" t="s">
        <v>147</v>
      </c>
      <c r="BM309" s="15" t="s">
        <v>558</v>
      </c>
    </row>
    <row r="310" spans="2:47" s="1" customFormat="1" ht="12">
      <c r="B310" s="36"/>
      <c r="C310" s="37"/>
      <c r="D310" s="214" t="s">
        <v>149</v>
      </c>
      <c r="E310" s="37"/>
      <c r="F310" s="215" t="s">
        <v>559</v>
      </c>
      <c r="G310" s="37"/>
      <c r="H310" s="37"/>
      <c r="I310" s="128"/>
      <c r="J310" s="37"/>
      <c r="K310" s="37"/>
      <c r="L310" s="41"/>
      <c r="M310" s="216"/>
      <c r="N310" s="77"/>
      <c r="O310" s="77"/>
      <c r="P310" s="77"/>
      <c r="Q310" s="77"/>
      <c r="R310" s="77"/>
      <c r="S310" s="77"/>
      <c r="T310" s="78"/>
      <c r="AT310" s="15" t="s">
        <v>149</v>
      </c>
      <c r="AU310" s="15" t="s">
        <v>85</v>
      </c>
    </row>
    <row r="311" spans="2:65" s="1" customFormat="1" ht="16.5" customHeight="1">
      <c r="B311" s="36"/>
      <c r="C311" s="202" t="s">
        <v>560</v>
      </c>
      <c r="D311" s="202" t="s">
        <v>142</v>
      </c>
      <c r="E311" s="203" t="s">
        <v>561</v>
      </c>
      <c r="F311" s="204" t="s">
        <v>562</v>
      </c>
      <c r="G311" s="205" t="s">
        <v>155</v>
      </c>
      <c r="H311" s="206">
        <v>874</v>
      </c>
      <c r="I311" s="207"/>
      <c r="J311" s="208">
        <f>ROUND(I311*H311,2)</f>
        <v>0</v>
      </c>
      <c r="K311" s="204" t="s">
        <v>146</v>
      </c>
      <c r="L311" s="41"/>
      <c r="M311" s="209" t="s">
        <v>21</v>
      </c>
      <c r="N311" s="210" t="s">
        <v>46</v>
      </c>
      <c r="O311" s="77"/>
      <c r="P311" s="211">
        <f>O311*H311</f>
        <v>0</v>
      </c>
      <c r="Q311" s="211">
        <v>0.016</v>
      </c>
      <c r="R311" s="211">
        <f>Q311*H311</f>
        <v>13.984</v>
      </c>
      <c r="S311" s="211">
        <v>0</v>
      </c>
      <c r="T311" s="212">
        <f>S311*H311</f>
        <v>0</v>
      </c>
      <c r="AR311" s="15" t="s">
        <v>147</v>
      </c>
      <c r="AT311" s="15" t="s">
        <v>142</v>
      </c>
      <c r="AU311" s="15" t="s">
        <v>85</v>
      </c>
      <c r="AY311" s="15" t="s">
        <v>140</v>
      </c>
      <c r="BE311" s="213">
        <f>IF(N311="základní",J311,0)</f>
        <v>0</v>
      </c>
      <c r="BF311" s="213">
        <f>IF(N311="snížená",J311,0)</f>
        <v>0</v>
      </c>
      <c r="BG311" s="213">
        <f>IF(N311="zákl. přenesená",J311,0)</f>
        <v>0</v>
      </c>
      <c r="BH311" s="213">
        <f>IF(N311="sníž. přenesená",J311,0)</f>
        <v>0</v>
      </c>
      <c r="BI311" s="213">
        <f>IF(N311="nulová",J311,0)</f>
        <v>0</v>
      </c>
      <c r="BJ311" s="15" t="s">
        <v>83</v>
      </c>
      <c r="BK311" s="213">
        <f>ROUND(I311*H311,2)</f>
        <v>0</v>
      </c>
      <c r="BL311" s="15" t="s">
        <v>147</v>
      </c>
      <c r="BM311" s="15" t="s">
        <v>563</v>
      </c>
    </row>
    <row r="312" spans="2:47" s="1" customFormat="1" ht="12">
      <c r="B312" s="36"/>
      <c r="C312" s="37"/>
      <c r="D312" s="214" t="s">
        <v>149</v>
      </c>
      <c r="E312" s="37"/>
      <c r="F312" s="215" t="s">
        <v>559</v>
      </c>
      <c r="G312" s="37"/>
      <c r="H312" s="37"/>
      <c r="I312" s="128"/>
      <c r="J312" s="37"/>
      <c r="K312" s="37"/>
      <c r="L312" s="41"/>
      <c r="M312" s="216"/>
      <c r="N312" s="77"/>
      <c r="O312" s="77"/>
      <c r="P312" s="77"/>
      <c r="Q312" s="77"/>
      <c r="R312" s="77"/>
      <c r="S312" s="77"/>
      <c r="T312" s="78"/>
      <c r="AT312" s="15" t="s">
        <v>149</v>
      </c>
      <c r="AU312" s="15" t="s">
        <v>85</v>
      </c>
    </row>
    <row r="313" spans="2:51" s="11" customFormat="1" ht="12">
      <c r="B313" s="217"/>
      <c r="C313" s="218"/>
      <c r="D313" s="214" t="s">
        <v>151</v>
      </c>
      <c r="E313" s="219" t="s">
        <v>21</v>
      </c>
      <c r="F313" s="220" t="s">
        <v>564</v>
      </c>
      <c r="G313" s="218"/>
      <c r="H313" s="221">
        <v>874</v>
      </c>
      <c r="I313" s="222"/>
      <c r="J313" s="218"/>
      <c r="K313" s="218"/>
      <c r="L313" s="223"/>
      <c r="M313" s="224"/>
      <c r="N313" s="225"/>
      <c r="O313" s="225"/>
      <c r="P313" s="225"/>
      <c r="Q313" s="225"/>
      <c r="R313" s="225"/>
      <c r="S313" s="225"/>
      <c r="T313" s="226"/>
      <c r="AT313" s="227" t="s">
        <v>151</v>
      </c>
      <c r="AU313" s="227" t="s">
        <v>85</v>
      </c>
      <c r="AV313" s="11" t="s">
        <v>85</v>
      </c>
      <c r="AW313" s="11" t="s">
        <v>36</v>
      </c>
      <c r="AX313" s="11" t="s">
        <v>83</v>
      </c>
      <c r="AY313" s="227" t="s">
        <v>140</v>
      </c>
    </row>
    <row r="314" spans="2:65" s="1" customFormat="1" ht="16.5" customHeight="1">
      <c r="B314" s="36"/>
      <c r="C314" s="202" t="s">
        <v>565</v>
      </c>
      <c r="D314" s="202" t="s">
        <v>142</v>
      </c>
      <c r="E314" s="203" t="s">
        <v>566</v>
      </c>
      <c r="F314" s="204" t="s">
        <v>567</v>
      </c>
      <c r="G314" s="205" t="s">
        <v>155</v>
      </c>
      <c r="H314" s="206">
        <v>48</v>
      </c>
      <c r="I314" s="207"/>
      <c r="J314" s="208">
        <f>ROUND(I314*H314,2)</f>
        <v>0</v>
      </c>
      <c r="K314" s="204" t="s">
        <v>146</v>
      </c>
      <c r="L314" s="41"/>
      <c r="M314" s="209" t="s">
        <v>21</v>
      </c>
      <c r="N314" s="210" t="s">
        <v>46</v>
      </c>
      <c r="O314" s="77"/>
      <c r="P314" s="211">
        <f>O314*H314</f>
        <v>0</v>
      </c>
      <c r="Q314" s="211">
        <v>0.0065</v>
      </c>
      <c r="R314" s="211">
        <f>Q314*H314</f>
        <v>0.312</v>
      </c>
      <c r="S314" s="211">
        <v>0</v>
      </c>
      <c r="T314" s="212">
        <f>S314*H314</f>
        <v>0</v>
      </c>
      <c r="AR314" s="15" t="s">
        <v>147</v>
      </c>
      <c r="AT314" s="15" t="s">
        <v>142</v>
      </c>
      <c r="AU314" s="15" t="s">
        <v>85</v>
      </c>
      <c r="AY314" s="15" t="s">
        <v>140</v>
      </c>
      <c r="BE314" s="213">
        <f>IF(N314="základní",J314,0)</f>
        <v>0</v>
      </c>
      <c r="BF314" s="213">
        <f>IF(N314="snížená",J314,0)</f>
        <v>0</v>
      </c>
      <c r="BG314" s="213">
        <f>IF(N314="zákl. přenesená",J314,0)</f>
        <v>0</v>
      </c>
      <c r="BH314" s="213">
        <f>IF(N314="sníž. přenesená",J314,0)</f>
        <v>0</v>
      </c>
      <c r="BI314" s="213">
        <f>IF(N314="nulová",J314,0)</f>
        <v>0</v>
      </c>
      <c r="BJ314" s="15" t="s">
        <v>83</v>
      </c>
      <c r="BK314" s="213">
        <f>ROUND(I314*H314,2)</f>
        <v>0</v>
      </c>
      <c r="BL314" s="15" t="s">
        <v>147</v>
      </c>
      <c r="BM314" s="15" t="s">
        <v>568</v>
      </c>
    </row>
    <row r="315" spans="2:51" s="11" customFormat="1" ht="12">
      <c r="B315" s="217"/>
      <c r="C315" s="218"/>
      <c r="D315" s="214" t="s">
        <v>151</v>
      </c>
      <c r="E315" s="219" t="s">
        <v>21</v>
      </c>
      <c r="F315" s="220" t="s">
        <v>569</v>
      </c>
      <c r="G315" s="218"/>
      <c r="H315" s="221">
        <v>48</v>
      </c>
      <c r="I315" s="222"/>
      <c r="J315" s="218"/>
      <c r="K315" s="218"/>
      <c r="L315" s="223"/>
      <c r="M315" s="224"/>
      <c r="N315" s="225"/>
      <c r="O315" s="225"/>
      <c r="P315" s="225"/>
      <c r="Q315" s="225"/>
      <c r="R315" s="225"/>
      <c r="S315" s="225"/>
      <c r="T315" s="226"/>
      <c r="AT315" s="227" t="s">
        <v>151</v>
      </c>
      <c r="AU315" s="227" t="s">
        <v>85</v>
      </c>
      <c r="AV315" s="11" t="s">
        <v>85</v>
      </c>
      <c r="AW315" s="11" t="s">
        <v>36</v>
      </c>
      <c r="AX315" s="11" t="s">
        <v>83</v>
      </c>
      <c r="AY315" s="227" t="s">
        <v>140</v>
      </c>
    </row>
    <row r="316" spans="2:65" s="1" customFormat="1" ht="22.5" customHeight="1">
      <c r="B316" s="36"/>
      <c r="C316" s="202" t="s">
        <v>570</v>
      </c>
      <c r="D316" s="202" t="s">
        <v>142</v>
      </c>
      <c r="E316" s="203" t="s">
        <v>571</v>
      </c>
      <c r="F316" s="204" t="s">
        <v>572</v>
      </c>
      <c r="G316" s="205" t="s">
        <v>199</v>
      </c>
      <c r="H316" s="206">
        <v>242</v>
      </c>
      <c r="I316" s="207"/>
      <c r="J316" s="208">
        <f>ROUND(I316*H316,2)</f>
        <v>0</v>
      </c>
      <c r="K316" s="204" t="s">
        <v>146</v>
      </c>
      <c r="L316" s="41"/>
      <c r="M316" s="209" t="s">
        <v>21</v>
      </c>
      <c r="N316" s="210" t="s">
        <v>46</v>
      </c>
      <c r="O316" s="77"/>
      <c r="P316" s="211">
        <f>O316*H316</f>
        <v>0</v>
      </c>
      <c r="Q316" s="211">
        <v>0</v>
      </c>
      <c r="R316" s="211">
        <f>Q316*H316</f>
        <v>0</v>
      </c>
      <c r="S316" s="211">
        <v>0</v>
      </c>
      <c r="T316" s="212">
        <f>S316*H316</f>
        <v>0</v>
      </c>
      <c r="AR316" s="15" t="s">
        <v>147</v>
      </c>
      <c r="AT316" s="15" t="s">
        <v>142</v>
      </c>
      <c r="AU316" s="15" t="s">
        <v>85</v>
      </c>
      <c r="AY316" s="15" t="s">
        <v>140</v>
      </c>
      <c r="BE316" s="213">
        <f>IF(N316="základní",J316,0)</f>
        <v>0</v>
      </c>
      <c r="BF316" s="213">
        <f>IF(N316="snížená",J316,0)</f>
        <v>0</v>
      </c>
      <c r="BG316" s="213">
        <f>IF(N316="zákl. přenesená",J316,0)</f>
        <v>0</v>
      </c>
      <c r="BH316" s="213">
        <f>IF(N316="sníž. přenesená",J316,0)</f>
        <v>0</v>
      </c>
      <c r="BI316" s="213">
        <f>IF(N316="nulová",J316,0)</f>
        <v>0</v>
      </c>
      <c r="BJ316" s="15" t="s">
        <v>83</v>
      </c>
      <c r="BK316" s="213">
        <f>ROUND(I316*H316,2)</f>
        <v>0</v>
      </c>
      <c r="BL316" s="15" t="s">
        <v>147</v>
      </c>
      <c r="BM316" s="15" t="s">
        <v>573</v>
      </c>
    </row>
    <row r="317" spans="2:47" s="1" customFormat="1" ht="12">
      <c r="B317" s="36"/>
      <c r="C317" s="37"/>
      <c r="D317" s="214" t="s">
        <v>149</v>
      </c>
      <c r="E317" s="37"/>
      <c r="F317" s="215" t="s">
        <v>574</v>
      </c>
      <c r="G317" s="37"/>
      <c r="H317" s="37"/>
      <c r="I317" s="128"/>
      <c r="J317" s="37"/>
      <c r="K317" s="37"/>
      <c r="L317" s="41"/>
      <c r="M317" s="216"/>
      <c r="N317" s="77"/>
      <c r="O317" s="77"/>
      <c r="P317" s="77"/>
      <c r="Q317" s="77"/>
      <c r="R317" s="77"/>
      <c r="S317" s="77"/>
      <c r="T317" s="78"/>
      <c r="AT317" s="15" t="s">
        <v>149</v>
      </c>
      <c r="AU317" s="15" t="s">
        <v>85</v>
      </c>
    </row>
    <row r="318" spans="2:51" s="11" customFormat="1" ht="12">
      <c r="B318" s="217"/>
      <c r="C318" s="218"/>
      <c r="D318" s="214" t="s">
        <v>151</v>
      </c>
      <c r="E318" s="219" t="s">
        <v>21</v>
      </c>
      <c r="F318" s="220" t="s">
        <v>575</v>
      </c>
      <c r="G318" s="218"/>
      <c r="H318" s="221">
        <v>242</v>
      </c>
      <c r="I318" s="222"/>
      <c r="J318" s="218"/>
      <c r="K318" s="218"/>
      <c r="L318" s="223"/>
      <c r="M318" s="224"/>
      <c r="N318" s="225"/>
      <c r="O318" s="225"/>
      <c r="P318" s="225"/>
      <c r="Q318" s="225"/>
      <c r="R318" s="225"/>
      <c r="S318" s="225"/>
      <c r="T318" s="226"/>
      <c r="AT318" s="227" t="s">
        <v>151</v>
      </c>
      <c r="AU318" s="227" t="s">
        <v>85</v>
      </c>
      <c r="AV318" s="11" t="s">
        <v>85</v>
      </c>
      <c r="AW318" s="11" t="s">
        <v>36</v>
      </c>
      <c r="AX318" s="11" t="s">
        <v>83</v>
      </c>
      <c r="AY318" s="227" t="s">
        <v>140</v>
      </c>
    </row>
    <row r="319" spans="2:65" s="1" customFormat="1" ht="16.5" customHeight="1">
      <c r="B319" s="36"/>
      <c r="C319" s="228" t="s">
        <v>576</v>
      </c>
      <c r="D319" s="228" t="s">
        <v>336</v>
      </c>
      <c r="E319" s="229" t="s">
        <v>577</v>
      </c>
      <c r="F319" s="230" t="s">
        <v>578</v>
      </c>
      <c r="G319" s="231" t="s">
        <v>199</v>
      </c>
      <c r="H319" s="232">
        <v>254.1</v>
      </c>
      <c r="I319" s="233"/>
      <c r="J319" s="234">
        <f>ROUND(I319*H319,2)</f>
        <v>0</v>
      </c>
      <c r="K319" s="230" t="s">
        <v>146</v>
      </c>
      <c r="L319" s="235"/>
      <c r="M319" s="236" t="s">
        <v>21</v>
      </c>
      <c r="N319" s="237" t="s">
        <v>46</v>
      </c>
      <c r="O319" s="77"/>
      <c r="P319" s="211">
        <f>O319*H319</f>
        <v>0</v>
      </c>
      <c r="Q319" s="211">
        <v>3E-05</v>
      </c>
      <c r="R319" s="211">
        <f>Q319*H319</f>
        <v>0.0076230000000000004</v>
      </c>
      <c r="S319" s="211">
        <v>0</v>
      </c>
      <c r="T319" s="212">
        <f>S319*H319</f>
        <v>0</v>
      </c>
      <c r="AR319" s="15" t="s">
        <v>187</v>
      </c>
      <c r="AT319" s="15" t="s">
        <v>336</v>
      </c>
      <c r="AU319" s="15" t="s">
        <v>85</v>
      </c>
      <c r="AY319" s="15" t="s">
        <v>140</v>
      </c>
      <c r="BE319" s="213">
        <f>IF(N319="základní",J319,0)</f>
        <v>0</v>
      </c>
      <c r="BF319" s="213">
        <f>IF(N319="snížená",J319,0)</f>
        <v>0</v>
      </c>
      <c r="BG319" s="213">
        <f>IF(N319="zákl. přenesená",J319,0)</f>
        <v>0</v>
      </c>
      <c r="BH319" s="213">
        <f>IF(N319="sníž. přenesená",J319,0)</f>
        <v>0</v>
      </c>
      <c r="BI319" s="213">
        <f>IF(N319="nulová",J319,0)</f>
        <v>0</v>
      </c>
      <c r="BJ319" s="15" t="s">
        <v>83</v>
      </c>
      <c r="BK319" s="213">
        <f>ROUND(I319*H319,2)</f>
        <v>0</v>
      </c>
      <c r="BL319" s="15" t="s">
        <v>147</v>
      </c>
      <c r="BM319" s="15" t="s">
        <v>579</v>
      </c>
    </row>
    <row r="320" spans="2:51" s="11" customFormat="1" ht="12">
      <c r="B320" s="217"/>
      <c r="C320" s="218"/>
      <c r="D320" s="214" t="s">
        <v>151</v>
      </c>
      <c r="E320" s="218"/>
      <c r="F320" s="220" t="s">
        <v>580</v>
      </c>
      <c r="G320" s="218"/>
      <c r="H320" s="221">
        <v>254.1</v>
      </c>
      <c r="I320" s="222"/>
      <c r="J320" s="218"/>
      <c r="K320" s="218"/>
      <c r="L320" s="223"/>
      <c r="M320" s="224"/>
      <c r="N320" s="225"/>
      <c r="O320" s="225"/>
      <c r="P320" s="225"/>
      <c r="Q320" s="225"/>
      <c r="R320" s="225"/>
      <c r="S320" s="225"/>
      <c r="T320" s="226"/>
      <c r="AT320" s="227" t="s">
        <v>151</v>
      </c>
      <c r="AU320" s="227" t="s">
        <v>85</v>
      </c>
      <c r="AV320" s="11" t="s">
        <v>85</v>
      </c>
      <c r="AW320" s="11" t="s">
        <v>4</v>
      </c>
      <c r="AX320" s="11" t="s">
        <v>83</v>
      </c>
      <c r="AY320" s="227" t="s">
        <v>140</v>
      </c>
    </row>
    <row r="321" spans="2:65" s="1" customFormat="1" ht="22.5" customHeight="1">
      <c r="B321" s="36"/>
      <c r="C321" s="202" t="s">
        <v>581</v>
      </c>
      <c r="D321" s="202" t="s">
        <v>142</v>
      </c>
      <c r="E321" s="203" t="s">
        <v>582</v>
      </c>
      <c r="F321" s="204" t="s">
        <v>583</v>
      </c>
      <c r="G321" s="205" t="s">
        <v>199</v>
      </c>
      <c r="H321" s="206">
        <v>90</v>
      </c>
      <c r="I321" s="207"/>
      <c r="J321" s="208">
        <f>ROUND(I321*H321,2)</f>
        <v>0</v>
      </c>
      <c r="K321" s="204" t="s">
        <v>146</v>
      </c>
      <c r="L321" s="41"/>
      <c r="M321" s="209" t="s">
        <v>21</v>
      </c>
      <c r="N321" s="210" t="s">
        <v>46</v>
      </c>
      <c r="O321" s="77"/>
      <c r="P321" s="211">
        <f>O321*H321</f>
        <v>0</v>
      </c>
      <c r="Q321" s="211">
        <v>0</v>
      </c>
      <c r="R321" s="211">
        <f>Q321*H321</f>
        <v>0</v>
      </c>
      <c r="S321" s="211">
        <v>0</v>
      </c>
      <c r="T321" s="212">
        <f>S321*H321</f>
        <v>0</v>
      </c>
      <c r="AR321" s="15" t="s">
        <v>147</v>
      </c>
      <c r="AT321" s="15" t="s">
        <v>142</v>
      </c>
      <c r="AU321" s="15" t="s">
        <v>85</v>
      </c>
      <c r="AY321" s="15" t="s">
        <v>140</v>
      </c>
      <c r="BE321" s="213">
        <f>IF(N321="základní",J321,0)</f>
        <v>0</v>
      </c>
      <c r="BF321" s="213">
        <f>IF(N321="snížená",J321,0)</f>
        <v>0</v>
      </c>
      <c r="BG321" s="213">
        <f>IF(N321="zákl. přenesená",J321,0)</f>
        <v>0</v>
      </c>
      <c r="BH321" s="213">
        <f>IF(N321="sníž. přenesená",J321,0)</f>
        <v>0</v>
      </c>
      <c r="BI321" s="213">
        <f>IF(N321="nulová",J321,0)</f>
        <v>0</v>
      </c>
      <c r="BJ321" s="15" t="s">
        <v>83</v>
      </c>
      <c r="BK321" s="213">
        <f>ROUND(I321*H321,2)</f>
        <v>0</v>
      </c>
      <c r="BL321" s="15" t="s">
        <v>147</v>
      </c>
      <c r="BM321" s="15" t="s">
        <v>584</v>
      </c>
    </row>
    <row r="322" spans="2:47" s="1" customFormat="1" ht="12">
      <c r="B322" s="36"/>
      <c r="C322" s="37"/>
      <c r="D322" s="214" t="s">
        <v>149</v>
      </c>
      <c r="E322" s="37"/>
      <c r="F322" s="215" t="s">
        <v>574</v>
      </c>
      <c r="G322" s="37"/>
      <c r="H322" s="37"/>
      <c r="I322" s="128"/>
      <c r="J322" s="37"/>
      <c r="K322" s="37"/>
      <c r="L322" s="41"/>
      <c r="M322" s="216"/>
      <c r="N322" s="77"/>
      <c r="O322" s="77"/>
      <c r="P322" s="77"/>
      <c r="Q322" s="77"/>
      <c r="R322" s="77"/>
      <c r="S322" s="77"/>
      <c r="T322" s="78"/>
      <c r="AT322" s="15" t="s">
        <v>149</v>
      </c>
      <c r="AU322" s="15" t="s">
        <v>85</v>
      </c>
    </row>
    <row r="323" spans="2:51" s="11" customFormat="1" ht="12">
      <c r="B323" s="217"/>
      <c r="C323" s="218"/>
      <c r="D323" s="214" t="s">
        <v>151</v>
      </c>
      <c r="E323" s="219" t="s">
        <v>21</v>
      </c>
      <c r="F323" s="220" t="s">
        <v>585</v>
      </c>
      <c r="G323" s="218"/>
      <c r="H323" s="221">
        <v>90</v>
      </c>
      <c r="I323" s="222"/>
      <c r="J323" s="218"/>
      <c r="K323" s="218"/>
      <c r="L323" s="223"/>
      <c r="M323" s="224"/>
      <c r="N323" s="225"/>
      <c r="O323" s="225"/>
      <c r="P323" s="225"/>
      <c r="Q323" s="225"/>
      <c r="R323" s="225"/>
      <c r="S323" s="225"/>
      <c r="T323" s="226"/>
      <c r="AT323" s="227" t="s">
        <v>151</v>
      </c>
      <c r="AU323" s="227" t="s">
        <v>85</v>
      </c>
      <c r="AV323" s="11" t="s">
        <v>85</v>
      </c>
      <c r="AW323" s="11" t="s">
        <v>36</v>
      </c>
      <c r="AX323" s="11" t="s">
        <v>83</v>
      </c>
      <c r="AY323" s="227" t="s">
        <v>140</v>
      </c>
    </row>
    <row r="324" spans="2:65" s="1" customFormat="1" ht="16.5" customHeight="1">
      <c r="B324" s="36"/>
      <c r="C324" s="228" t="s">
        <v>586</v>
      </c>
      <c r="D324" s="228" t="s">
        <v>336</v>
      </c>
      <c r="E324" s="229" t="s">
        <v>587</v>
      </c>
      <c r="F324" s="230" t="s">
        <v>588</v>
      </c>
      <c r="G324" s="231" t="s">
        <v>199</v>
      </c>
      <c r="H324" s="232">
        <v>94.5</v>
      </c>
      <c r="I324" s="233"/>
      <c r="J324" s="234">
        <f>ROUND(I324*H324,2)</f>
        <v>0</v>
      </c>
      <c r="K324" s="230" t="s">
        <v>146</v>
      </c>
      <c r="L324" s="235"/>
      <c r="M324" s="236" t="s">
        <v>21</v>
      </c>
      <c r="N324" s="237" t="s">
        <v>46</v>
      </c>
      <c r="O324" s="77"/>
      <c r="P324" s="211">
        <f>O324*H324</f>
        <v>0</v>
      </c>
      <c r="Q324" s="211">
        <v>4E-05</v>
      </c>
      <c r="R324" s="211">
        <f>Q324*H324</f>
        <v>0.0037800000000000004</v>
      </c>
      <c r="S324" s="211">
        <v>0</v>
      </c>
      <c r="T324" s="212">
        <f>S324*H324</f>
        <v>0</v>
      </c>
      <c r="AR324" s="15" t="s">
        <v>187</v>
      </c>
      <c r="AT324" s="15" t="s">
        <v>336</v>
      </c>
      <c r="AU324" s="15" t="s">
        <v>85</v>
      </c>
      <c r="AY324" s="15" t="s">
        <v>140</v>
      </c>
      <c r="BE324" s="213">
        <f>IF(N324="základní",J324,0)</f>
        <v>0</v>
      </c>
      <c r="BF324" s="213">
        <f>IF(N324="snížená",J324,0)</f>
        <v>0</v>
      </c>
      <c r="BG324" s="213">
        <f>IF(N324="zákl. přenesená",J324,0)</f>
        <v>0</v>
      </c>
      <c r="BH324" s="213">
        <f>IF(N324="sníž. přenesená",J324,0)</f>
        <v>0</v>
      </c>
      <c r="BI324" s="213">
        <f>IF(N324="nulová",J324,0)</f>
        <v>0</v>
      </c>
      <c r="BJ324" s="15" t="s">
        <v>83</v>
      </c>
      <c r="BK324" s="213">
        <f>ROUND(I324*H324,2)</f>
        <v>0</v>
      </c>
      <c r="BL324" s="15" t="s">
        <v>147</v>
      </c>
      <c r="BM324" s="15" t="s">
        <v>589</v>
      </c>
    </row>
    <row r="325" spans="2:51" s="11" customFormat="1" ht="12">
      <c r="B325" s="217"/>
      <c r="C325" s="218"/>
      <c r="D325" s="214" t="s">
        <v>151</v>
      </c>
      <c r="E325" s="218"/>
      <c r="F325" s="220" t="s">
        <v>590</v>
      </c>
      <c r="G325" s="218"/>
      <c r="H325" s="221">
        <v>94.5</v>
      </c>
      <c r="I325" s="222"/>
      <c r="J325" s="218"/>
      <c r="K325" s="218"/>
      <c r="L325" s="223"/>
      <c r="M325" s="224"/>
      <c r="N325" s="225"/>
      <c r="O325" s="225"/>
      <c r="P325" s="225"/>
      <c r="Q325" s="225"/>
      <c r="R325" s="225"/>
      <c r="S325" s="225"/>
      <c r="T325" s="226"/>
      <c r="AT325" s="227" t="s">
        <v>151</v>
      </c>
      <c r="AU325" s="227" t="s">
        <v>85</v>
      </c>
      <c r="AV325" s="11" t="s">
        <v>85</v>
      </c>
      <c r="AW325" s="11" t="s">
        <v>4</v>
      </c>
      <c r="AX325" s="11" t="s">
        <v>83</v>
      </c>
      <c r="AY325" s="227" t="s">
        <v>140</v>
      </c>
    </row>
    <row r="326" spans="2:65" s="1" customFormat="1" ht="22.5" customHeight="1">
      <c r="B326" s="36"/>
      <c r="C326" s="202" t="s">
        <v>591</v>
      </c>
      <c r="D326" s="202" t="s">
        <v>142</v>
      </c>
      <c r="E326" s="203" t="s">
        <v>592</v>
      </c>
      <c r="F326" s="204" t="s">
        <v>593</v>
      </c>
      <c r="G326" s="205" t="s">
        <v>155</v>
      </c>
      <c r="H326" s="206">
        <v>132</v>
      </c>
      <c r="I326" s="207"/>
      <c r="J326" s="208">
        <f>ROUND(I326*H326,2)</f>
        <v>0</v>
      </c>
      <c r="K326" s="204" t="s">
        <v>146</v>
      </c>
      <c r="L326" s="41"/>
      <c r="M326" s="209" t="s">
        <v>21</v>
      </c>
      <c r="N326" s="210" t="s">
        <v>46</v>
      </c>
      <c r="O326" s="77"/>
      <c r="P326" s="211">
        <f>O326*H326</f>
        <v>0</v>
      </c>
      <c r="Q326" s="211">
        <v>0.00832</v>
      </c>
      <c r="R326" s="211">
        <f>Q326*H326</f>
        <v>1.0982399999999999</v>
      </c>
      <c r="S326" s="211">
        <v>0</v>
      </c>
      <c r="T326" s="212">
        <f>S326*H326</f>
        <v>0</v>
      </c>
      <c r="AR326" s="15" t="s">
        <v>147</v>
      </c>
      <c r="AT326" s="15" t="s">
        <v>142</v>
      </c>
      <c r="AU326" s="15" t="s">
        <v>85</v>
      </c>
      <c r="AY326" s="15" t="s">
        <v>140</v>
      </c>
      <c r="BE326" s="213">
        <f>IF(N326="základní",J326,0)</f>
        <v>0</v>
      </c>
      <c r="BF326" s="213">
        <f>IF(N326="snížená",J326,0)</f>
        <v>0</v>
      </c>
      <c r="BG326" s="213">
        <f>IF(N326="zákl. přenesená",J326,0)</f>
        <v>0</v>
      </c>
      <c r="BH326" s="213">
        <f>IF(N326="sníž. přenesená",J326,0)</f>
        <v>0</v>
      </c>
      <c r="BI326" s="213">
        <f>IF(N326="nulová",J326,0)</f>
        <v>0</v>
      </c>
      <c r="BJ326" s="15" t="s">
        <v>83</v>
      </c>
      <c r="BK326" s="213">
        <f>ROUND(I326*H326,2)</f>
        <v>0</v>
      </c>
      <c r="BL326" s="15" t="s">
        <v>147</v>
      </c>
      <c r="BM326" s="15" t="s">
        <v>594</v>
      </c>
    </row>
    <row r="327" spans="2:47" s="1" customFormat="1" ht="12">
      <c r="B327" s="36"/>
      <c r="C327" s="37"/>
      <c r="D327" s="214" t="s">
        <v>149</v>
      </c>
      <c r="E327" s="37"/>
      <c r="F327" s="215" t="s">
        <v>595</v>
      </c>
      <c r="G327" s="37"/>
      <c r="H327" s="37"/>
      <c r="I327" s="128"/>
      <c r="J327" s="37"/>
      <c r="K327" s="37"/>
      <c r="L327" s="41"/>
      <c r="M327" s="216"/>
      <c r="N327" s="77"/>
      <c r="O327" s="77"/>
      <c r="P327" s="77"/>
      <c r="Q327" s="77"/>
      <c r="R327" s="77"/>
      <c r="S327" s="77"/>
      <c r="T327" s="78"/>
      <c r="AT327" s="15" t="s">
        <v>149</v>
      </c>
      <c r="AU327" s="15" t="s">
        <v>85</v>
      </c>
    </row>
    <row r="328" spans="2:51" s="11" customFormat="1" ht="12">
      <c r="B328" s="217"/>
      <c r="C328" s="218"/>
      <c r="D328" s="214" t="s">
        <v>151</v>
      </c>
      <c r="E328" s="219" t="s">
        <v>21</v>
      </c>
      <c r="F328" s="220" t="s">
        <v>596</v>
      </c>
      <c r="G328" s="218"/>
      <c r="H328" s="221">
        <v>132</v>
      </c>
      <c r="I328" s="222"/>
      <c r="J328" s="218"/>
      <c r="K328" s="218"/>
      <c r="L328" s="223"/>
      <c r="M328" s="224"/>
      <c r="N328" s="225"/>
      <c r="O328" s="225"/>
      <c r="P328" s="225"/>
      <c r="Q328" s="225"/>
      <c r="R328" s="225"/>
      <c r="S328" s="225"/>
      <c r="T328" s="226"/>
      <c r="AT328" s="227" t="s">
        <v>151</v>
      </c>
      <c r="AU328" s="227" t="s">
        <v>85</v>
      </c>
      <c r="AV328" s="11" t="s">
        <v>85</v>
      </c>
      <c r="AW328" s="11" t="s">
        <v>36</v>
      </c>
      <c r="AX328" s="11" t="s">
        <v>83</v>
      </c>
      <c r="AY328" s="227" t="s">
        <v>140</v>
      </c>
    </row>
    <row r="329" spans="2:65" s="1" customFormat="1" ht="22.5" customHeight="1">
      <c r="B329" s="36"/>
      <c r="C329" s="202" t="s">
        <v>597</v>
      </c>
      <c r="D329" s="202" t="s">
        <v>142</v>
      </c>
      <c r="E329" s="203" t="s">
        <v>598</v>
      </c>
      <c r="F329" s="204" t="s">
        <v>599</v>
      </c>
      <c r="G329" s="205" t="s">
        <v>155</v>
      </c>
      <c r="H329" s="206">
        <v>300</v>
      </c>
      <c r="I329" s="207"/>
      <c r="J329" s="208">
        <f>ROUND(I329*H329,2)</f>
        <v>0</v>
      </c>
      <c r="K329" s="204" t="s">
        <v>21</v>
      </c>
      <c r="L329" s="41"/>
      <c r="M329" s="209" t="s">
        <v>21</v>
      </c>
      <c r="N329" s="210" t="s">
        <v>46</v>
      </c>
      <c r="O329" s="77"/>
      <c r="P329" s="211">
        <f>O329*H329</f>
        <v>0</v>
      </c>
      <c r="Q329" s="211">
        <v>0.008892</v>
      </c>
      <c r="R329" s="211">
        <f>Q329*H329</f>
        <v>2.6676</v>
      </c>
      <c r="S329" s="211">
        <v>0</v>
      </c>
      <c r="T329" s="212">
        <f>S329*H329</f>
        <v>0</v>
      </c>
      <c r="AR329" s="15" t="s">
        <v>147</v>
      </c>
      <c r="AT329" s="15" t="s">
        <v>142</v>
      </c>
      <c r="AU329" s="15" t="s">
        <v>85</v>
      </c>
      <c r="AY329" s="15" t="s">
        <v>140</v>
      </c>
      <c r="BE329" s="213">
        <f>IF(N329="základní",J329,0)</f>
        <v>0</v>
      </c>
      <c r="BF329" s="213">
        <f>IF(N329="snížená",J329,0)</f>
        <v>0</v>
      </c>
      <c r="BG329" s="213">
        <f>IF(N329="zákl. přenesená",J329,0)</f>
        <v>0</v>
      </c>
      <c r="BH329" s="213">
        <f>IF(N329="sníž. přenesená",J329,0)</f>
        <v>0</v>
      </c>
      <c r="BI329" s="213">
        <f>IF(N329="nulová",J329,0)</f>
        <v>0</v>
      </c>
      <c r="BJ329" s="15" t="s">
        <v>83</v>
      </c>
      <c r="BK329" s="213">
        <f>ROUND(I329*H329,2)</f>
        <v>0</v>
      </c>
      <c r="BL329" s="15" t="s">
        <v>147</v>
      </c>
      <c r="BM329" s="15" t="s">
        <v>600</v>
      </c>
    </row>
    <row r="330" spans="2:47" s="1" customFormat="1" ht="12">
      <c r="B330" s="36"/>
      <c r="C330" s="37"/>
      <c r="D330" s="214" t="s">
        <v>149</v>
      </c>
      <c r="E330" s="37"/>
      <c r="F330" s="215" t="s">
        <v>595</v>
      </c>
      <c r="G330" s="37"/>
      <c r="H330" s="37"/>
      <c r="I330" s="128"/>
      <c r="J330" s="37"/>
      <c r="K330" s="37"/>
      <c r="L330" s="41"/>
      <c r="M330" s="216"/>
      <c r="N330" s="77"/>
      <c r="O330" s="77"/>
      <c r="P330" s="77"/>
      <c r="Q330" s="77"/>
      <c r="R330" s="77"/>
      <c r="S330" s="77"/>
      <c r="T330" s="78"/>
      <c r="AT330" s="15" t="s">
        <v>149</v>
      </c>
      <c r="AU330" s="15" t="s">
        <v>85</v>
      </c>
    </row>
    <row r="331" spans="2:51" s="11" customFormat="1" ht="12">
      <c r="B331" s="217"/>
      <c r="C331" s="218"/>
      <c r="D331" s="214" t="s">
        <v>151</v>
      </c>
      <c r="E331" s="219" t="s">
        <v>21</v>
      </c>
      <c r="F331" s="220" t="s">
        <v>601</v>
      </c>
      <c r="G331" s="218"/>
      <c r="H331" s="221">
        <v>300</v>
      </c>
      <c r="I331" s="222"/>
      <c r="J331" s="218"/>
      <c r="K331" s="218"/>
      <c r="L331" s="223"/>
      <c r="M331" s="224"/>
      <c r="N331" s="225"/>
      <c r="O331" s="225"/>
      <c r="P331" s="225"/>
      <c r="Q331" s="225"/>
      <c r="R331" s="225"/>
      <c r="S331" s="225"/>
      <c r="T331" s="226"/>
      <c r="AT331" s="227" t="s">
        <v>151</v>
      </c>
      <c r="AU331" s="227" t="s">
        <v>85</v>
      </c>
      <c r="AV331" s="11" t="s">
        <v>85</v>
      </c>
      <c r="AW331" s="11" t="s">
        <v>36</v>
      </c>
      <c r="AX331" s="11" t="s">
        <v>83</v>
      </c>
      <c r="AY331" s="227" t="s">
        <v>140</v>
      </c>
    </row>
    <row r="332" spans="2:65" s="1" customFormat="1" ht="16.5" customHeight="1">
      <c r="B332" s="36"/>
      <c r="C332" s="228" t="s">
        <v>602</v>
      </c>
      <c r="D332" s="228" t="s">
        <v>336</v>
      </c>
      <c r="E332" s="229" t="s">
        <v>603</v>
      </c>
      <c r="F332" s="230" t="s">
        <v>604</v>
      </c>
      <c r="G332" s="231" t="s">
        <v>155</v>
      </c>
      <c r="H332" s="232">
        <v>475.2</v>
      </c>
      <c r="I332" s="233"/>
      <c r="J332" s="234">
        <f>ROUND(I332*H332,2)</f>
        <v>0</v>
      </c>
      <c r="K332" s="230" t="s">
        <v>146</v>
      </c>
      <c r="L332" s="235"/>
      <c r="M332" s="236" t="s">
        <v>21</v>
      </c>
      <c r="N332" s="237" t="s">
        <v>46</v>
      </c>
      <c r="O332" s="77"/>
      <c r="P332" s="211">
        <f>O332*H332</f>
        <v>0</v>
      </c>
      <c r="Q332" s="211">
        <v>0.004</v>
      </c>
      <c r="R332" s="211">
        <f>Q332*H332</f>
        <v>1.9008</v>
      </c>
      <c r="S332" s="211">
        <v>0</v>
      </c>
      <c r="T332" s="212">
        <f>S332*H332</f>
        <v>0</v>
      </c>
      <c r="AR332" s="15" t="s">
        <v>187</v>
      </c>
      <c r="AT332" s="15" t="s">
        <v>336</v>
      </c>
      <c r="AU332" s="15" t="s">
        <v>85</v>
      </c>
      <c r="AY332" s="15" t="s">
        <v>140</v>
      </c>
      <c r="BE332" s="213">
        <f>IF(N332="základní",J332,0)</f>
        <v>0</v>
      </c>
      <c r="BF332" s="213">
        <f>IF(N332="snížená",J332,0)</f>
        <v>0</v>
      </c>
      <c r="BG332" s="213">
        <f>IF(N332="zákl. přenesená",J332,0)</f>
        <v>0</v>
      </c>
      <c r="BH332" s="213">
        <f>IF(N332="sníž. přenesená",J332,0)</f>
        <v>0</v>
      </c>
      <c r="BI332" s="213">
        <f>IF(N332="nulová",J332,0)</f>
        <v>0</v>
      </c>
      <c r="BJ332" s="15" t="s">
        <v>83</v>
      </c>
      <c r="BK332" s="213">
        <f>ROUND(I332*H332,2)</f>
        <v>0</v>
      </c>
      <c r="BL332" s="15" t="s">
        <v>147</v>
      </c>
      <c r="BM332" s="15" t="s">
        <v>605</v>
      </c>
    </row>
    <row r="333" spans="2:51" s="11" customFormat="1" ht="12">
      <c r="B333" s="217"/>
      <c r="C333" s="218"/>
      <c r="D333" s="214" t="s">
        <v>151</v>
      </c>
      <c r="E333" s="219" t="s">
        <v>21</v>
      </c>
      <c r="F333" s="220" t="s">
        <v>606</v>
      </c>
      <c r="G333" s="218"/>
      <c r="H333" s="221">
        <v>432</v>
      </c>
      <c r="I333" s="222"/>
      <c r="J333" s="218"/>
      <c r="K333" s="218"/>
      <c r="L333" s="223"/>
      <c r="M333" s="224"/>
      <c r="N333" s="225"/>
      <c r="O333" s="225"/>
      <c r="P333" s="225"/>
      <c r="Q333" s="225"/>
      <c r="R333" s="225"/>
      <c r="S333" s="225"/>
      <c r="T333" s="226"/>
      <c r="AT333" s="227" t="s">
        <v>151</v>
      </c>
      <c r="AU333" s="227" t="s">
        <v>85</v>
      </c>
      <c r="AV333" s="11" t="s">
        <v>85</v>
      </c>
      <c r="AW333" s="11" t="s">
        <v>36</v>
      </c>
      <c r="AX333" s="11" t="s">
        <v>83</v>
      </c>
      <c r="AY333" s="227" t="s">
        <v>140</v>
      </c>
    </row>
    <row r="334" spans="2:51" s="11" customFormat="1" ht="12">
      <c r="B334" s="217"/>
      <c r="C334" s="218"/>
      <c r="D334" s="214" t="s">
        <v>151</v>
      </c>
      <c r="E334" s="218"/>
      <c r="F334" s="220" t="s">
        <v>607</v>
      </c>
      <c r="G334" s="218"/>
      <c r="H334" s="221">
        <v>475.2</v>
      </c>
      <c r="I334" s="222"/>
      <c r="J334" s="218"/>
      <c r="K334" s="218"/>
      <c r="L334" s="223"/>
      <c r="M334" s="224"/>
      <c r="N334" s="225"/>
      <c r="O334" s="225"/>
      <c r="P334" s="225"/>
      <c r="Q334" s="225"/>
      <c r="R334" s="225"/>
      <c r="S334" s="225"/>
      <c r="T334" s="226"/>
      <c r="AT334" s="227" t="s">
        <v>151</v>
      </c>
      <c r="AU334" s="227" t="s">
        <v>85</v>
      </c>
      <c r="AV334" s="11" t="s">
        <v>85</v>
      </c>
      <c r="AW334" s="11" t="s">
        <v>4</v>
      </c>
      <c r="AX334" s="11" t="s">
        <v>83</v>
      </c>
      <c r="AY334" s="227" t="s">
        <v>140</v>
      </c>
    </row>
    <row r="335" spans="2:65" s="1" customFormat="1" ht="22.5" customHeight="1">
      <c r="B335" s="36"/>
      <c r="C335" s="202" t="s">
        <v>608</v>
      </c>
      <c r="D335" s="202" t="s">
        <v>142</v>
      </c>
      <c r="E335" s="203" t="s">
        <v>609</v>
      </c>
      <c r="F335" s="204" t="s">
        <v>610</v>
      </c>
      <c r="G335" s="205" t="s">
        <v>199</v>
      </c>
      <c r="H335" s="206">
        <v>27</v>
      </c>
      <c r="I335" s="207"/>
      <c r="J335" s="208">
        <f>ROUND(I335*H335,2)</f>
        <v>0</v>
      </c>
      <c r="K335" s="204" t="s">
        <v>146</v>
      </c>
      <c r="L335" s="41"/>
      <c r="M335" s="209" t="s">
        <v>21</v>
      </c>
      <c r="N335" s="210" t="s">
        <v>46</v>
      </c>
      <c r="O335" s="77"/>
      <c r="P335" s="211">
        <f>O335*H335</f>
        <v>0</v>
      </c>
      <c r="Q335" s="211">
        <v>0.00176</v>
      </c>
      <c r="R335" s="211">
        <f>Q335*H335</f>
        <v>0.04752</v>
      </c>
      <c r="S335" s="211">
        <v>0</v>
      </c>
      <c r="T335" s="212">
        <f>S335*H335</f>
        <v>0</v>
      </c>
      <c r="AR335" s="15" t="s">
        <v>147</v>
      </c>
      <c r="AT335" s="15" t="s">
        <v>142</v>
      </c>
      <c r="AU335" s="15" t="s">
        <v>85</v>
      </c>
      <c r="AY335" s="15" t="s">
        <v>140</v>
      </c>
      <c r="BE335" s="213">
        <f>IF(N335="základní",J335,0)</f>
        <v>0</v>
      </c>
      <c r="BF335" s="213">
        <f>IF(N335="snížená",J335,0)</f>
        <v>0</v>
      </c>
      <c r="BG335" s="213">
        <f>IF(N335="zákl. přenesená",J335,0)</f>
        <v>0</v>
      </c>
      <c r="BH335" s="213">
        <f>IF(N335="sníž. přenesená",J335,0)</f>
        <v>0</v>
      </c>
      <c r="BI335" s="213">
        <f>IF(N335="nulová",J335,0)</f>
        <v>0</v>
      </c>
      <c r="BJ335" s="15" t="s">
        <v>83</v>
      </c>
      <c r="BK335" s="213">
        <f>ROUND(I335*H335,2)</f>
        <v>0</v>
      </c>
      <c r="BL335" s="15" t="s">
        <v>147</v>
      </c>
      <c r="BM335" s="15" t="s">
        <v>611</v>
      </c>
    </row>
    <row r="336" spans="2:47" s="1" customFormat="1" ht="12">
      <c r="B336" s="36"/>
      <c r="C336" s="37"/>
      <c r="D336" s="214" t="s">
        <v>149</v>
      </c>
      <c r="E336" s="37"/>
      <c r="F336" s="215" t="s">
        <v>612</v>
      </c>
      <c r="G336" s="37"/>
      <c r="H336" s="37"/>
      <c r="I336" s="128"/>
      <c r="J336" s="37"/>
      <c r="K336" s="37"/>
      <c r="L336" s="41"/>
      <c r="M336" s="216"/>
      <c r="N336" s="77"/>
      <c r="O336" s="77"/>
      <c r="P336" s="77"/>
      <c r="Q336" s="77"/>
      <c r="R336" s="77"/>
      <c r="S336" s="77"/>
      <c r="T336" s="78"/>
      <c r="AT336" s="15" t="s">
        <v>149</v>
      </c>
      <c r="AU336" s="15" t="s">
        <v>85</v>
      </c>
    </row>
    <row r="337" spans="2:51" s="11" customFormat="1" ht="12">
      <c r="B337" s="217"/>
      <c r="C337" s="218"/>
      <c r="D337" s="214" t="s">
        <v>151</v>
      </c>
      <c r="E337" s="219" t="s">
        <v>21</v>
      </c>
      <c r="F337" s="220" t="s">
        <v>613</v>
      </c>
      <c r="G337" s="218"/>
      <c r="H337" s="221">
        <v>27</v>
      </c>
      <c r="I337" s="222"/>
      <c r="J337" s="218"/>
      <c r="K337" s="218"/>
      <c r="L337" s="223"/>
      <c r="M337" s="224"/>
      <c r="N337" s="225"/>
      <c r="O337" s="225"/>
      <c r="P337" s="225"/>
      <c r="Q337" s="225"/>
      <c r="R337" s="225"/>
      <c r="S337" s="225"/>
      <c r="T337" s="226"/>
      <c r="AT337" s="227" t="s">
        <v>151</v>
      </c>
      <c r="AU337" s="227" t="s">
        <v>85</v>
      </c>
      <c r="AV337" s="11" t="s">
        <v>85</v>
      </c>
      <c r="AW337" s="11" t="s">
        <v>36</v>
      </c>
      <c r="AX337" s="11" t="s">
        <v>83</v>
      </c>
      <c r="AY337" s="227" t="s">
        <v>140</v>
      </c>
    </row>
    <row r="338" spans="2:65" s="1" customFormat="1" ht="16.5" customHeight="1">
      <c r="B338" s="36"/>
      <c r="C338" s="228" t="s">
        <v>614</v>
      </c>
      <c r="D338" s="228" t="s">
        <v>336</v>
      </c>
      <c r="E338" s="229" t="s">
        <v>615</v>
      </c>
      <c r="F338" s="230" t="s">
        <v>616</v>
      </c>
      <c r="G338" s="231" t="s">
        <v>155</v>
      </c>
      <c r="H338" s="232">
        <v>29.7</v>
      </c>
      <c r="I338" s="233"/>
      <c r="J338" s="234">
        <f>ROUND(I338*H338,2)</f>
        <v>0</v>
      </c>
      <c r="K338" s="230" t="s">
        <v>146</v>
      </c>
      <c r="L338" s="235"/>
      <c r="M338" s="236" t="s">
        <v>21</v>
      </c>
      <c r="N338" s="237" t="s">
        <v>46</v>
      </c>
      <c r="O338" s="77"/>
      <c r="P338" s="211">
        <f>O338*H338</f>
        <v>0</v>
      </c>
      <c r="Q338" s="211">
        <v>0.0009</v>
      </c>
      <c r="R338" s="211">
        <f>Q338*H338</f>
        <v>0.02673</v>
      </c>
      <c r="S338" s="211">
        <v>0</v>
      </c>
      <c r="T338" s="212">
        <f>S338*H338</f>
        <v>0</v>
      </c>
      <c r="AR338" s="15" t="s">
        <v>187</v>
      </c>
      <c r="AT338" s="15" t="s">
        <v>336</v>
      </c>
      <c r="AU338" s="15" t="s">
        <v>85</v>
      </c>
      <c r="AY338" s="15" t="s">
        <v>140</v>
      </c>
      <c r="BE338" s="213">
        <f>IF(N338="základní",J338,0)</f>
        <v>0</v>
      </c>
      <c r="BF338" s="213">
        <f>IF(N338="snížená",J338,0)</f>
        <v>0</v>
      </c>
      <c r="BG338" s="213">
        <f>IF(N338="zákl. přenesená",J338,0)</f>
        <v>0</v>
      </c>
      <c r="BH338" s="213">
        <f>IF(N338="sníž. přenesená",J338,0)</f>
        <v>0</v>
      </c>
      <c r="BI338" s="213">
        <f>IF(N338="nulová",J338,0)</f>
        <v>0</v>
      </c>
      <c r="BJ338" s="15" t="s">
        <v>83</v>
      </c>
      <c r="BK338" s="213">
        <f>ROUND(I338*H338,2)</f>
        <v>0</v>
      </c>
      <c r="BL338" s="15" t="s">
        <v>147</v>
      </c>
      <c r="BM338" s="15" t="s">
        <v>617</v>
      </c>
    </row>
    <row r="339" spans="2:51" s="11" customFormat="1" ht="12">
      <c r="B339" s="217"/>
      <c r="C339" s="218"/>
      <c r="D339" s="214" t="s">
        <v>151</v>
      </c>
      <c r="E339" s="218"/>
      <c r="F339" s="220" t="s">
        <v>618</v>
      </c>
      <c r="G339" s="218"/>
      <c r="H339" s="221">
        <v>29.7</v>
      </c>
      <c r="I339" s="222"/>
      <c r="J339" s="218"/>
      <c r="K339" s="218"/>
      <c r="L339" s="223"/>
      <c r="M339" s="224"/>
      <c r="N339" s="225"/>
      <c r="O339" s="225"/>
      <c r="P339" s="225"/>
      <c r="Q339" s="225"/>
      <c r="R339" s="225"/>
      <c r="S339" s="225"/>
      <c r="T339" s="226"/>
      <c r="AT339" s="227" t="s">
        <v>151</v>
      </c>
      <c r="AU339" s="227" t="s">
        <v>85</v>
      </c>
      <c r="AV339" s="11" t="s">
        <v>85</v>
      </c>
      <c r="AW339" s="11" t="s">
        <v>4</v>
      </c>
      <c r="AX339" s="11" t="s">
        <v>83</v>
      </c>
      <c r="AY339" s="227" t="s">
        <v>140</v>
      </c>
    </row>
    <row r="340" spans="2:65" s="1" customFormat="1" ht="16.5" customHeight="1">
      <c r="B340" s="36"/>
      <c r="C340" s="202" t="s">
        <v>619</v>
      </c>
      <c r="D340" s="202" t="s">
        <v>142</v>
      </c>
      <c r="E340" s="203" t="s">
        <v>620</v>
      </c>
      <c r="F340" s="204" t="s">
        <v>621</v>
      </c>
      <c r="G340" s="205" t="s">
        <v>155</v>
      </c>
      <c r="H340" s="206">
        <v>48</v>
      </c>
      <c r="I340" s="207"/>
      <c r="J340" s="208">
        <f>ROUND(I340*H340,2)</f>
        <v>0</v>
      </c>
      <c r="K340" s="204" t="s">
        <v>146</v>
      </c>
      <c r="L340" s="41"/>
      <c r="M340" s="209" t="s">
        <v>21</v>
      </c>
      <c r="N340" s="210" t="s">
        <v>46</v>
      </c>
      <c r="O340" s="77"/>
      <c r="P340" s="211">
        <f>O340*H340</f>
        <v>0</v>
      </c>
      <c r="Q340" s="211">
        <v>0.0315</v>
      </c>
      <c r="R340" s="211">
        <f>Q340*H340</f>
        <v>1.512</v>
      </c>
      <c r="S340" s="211">
        <v>0</v>
      </c>
      <c r="T340" s="212">
        <f>S340*H340</f>
        <v>0</v>
      </c>
      <c r="AR340" s="15" t="s">
        <v>147</v>
      </c>
      <c r="AT340" s="15" t="s">
        <v>142</v>
      </c>
      <c r="AU340" s="15" t="s">
        <v>85</v>
      </c>
      <c r="AY340" s="15" t="s">
        <v>140</v>
      </c>
      <c r="BE340" s="213">
        <f>IF(N340="základní",J340,0)</f>
        <v>0</v>
      </c>
      <c r="BF340" s="213">
        <f>IF(N340="snížená",J340,0)</f>
        <v>0</v>
      </c>
      <c r="BG340" s="213">
        <f>IF(N340="zákl. přenesená",J340,0)</f>
        <v>0</v>
      </c>
      <c r="BH340" s="213">
        <f>IF(N340="sníž. přenesená",J340,0)</f>
        <v>0</v>
      </c>
      <c r="BI340" s="213">
        <f>IF(N340="nulová",J340,0)</f>
        <v>0</v>
      </c>
      <c r="BJ340" s="15" t="s">
        <v>83</v>
      </c>
      <c r="BK340" s="213">
        <f>ROUND(I340*H340,2)</f>
        <v>0</v>
      </c>
      <c r="BL340" s="15" t="s">
        <v>147</v>
      </c>
      <c r="BM340" s="15" t="s">
        <v>622</v>
      </c>
    </row>
    <row r="341" spans="2:47" s="1" customFormat="1" ht="12">
      <c r="B341" s="36"/>
      <c r="C341" s="37"/>
      <c r="D341" s="214" t="s">
        <v>149</v>
      </c>
      <c r="E341" s="37"/>
      <c r="F341" s="215" t="s">
        <v>623</v>
      </c>
      <c r="G341" s="37"/>
      <c r="H341" s="37"/>
      <c r="I341" s="128"/>
      <c r="J341" s="37"/>
      <c r="K341" s="37"/>
      <c r="L341" s="41"/>
      <c r="M341" s="216"/>
      <c r="N341" s="77"/>
      <c r="O341" s="77"/>
      <c r="P341" s="77"/>
      <c r="Q341" s="77"/>
      <c r="R341" s="77"/>
      <c r="S341" s="77"/>
      <c r="T341" s="78"/>
      <c r="AT341" s="15" t="s">
        <v>149</v>
      </c>
      <c r="AU341" s="15" t="s">
        <v>85</v>
      </c>
    </row>
    <row r="342" spans="2:65" s="1" customFormat="1" ht="22.5" customHeight="1">
      <c r="B342" s="36"/>
      <c r="C342" s="202" t="s">
        <v>624</v>
      </c>
      <c r="D342" s="202" t="s">
        <v>142</v>
      </c>
      <c r="E342" s="203" t="s">
        <v>625</v>
      </c>
      <c r="F342" s="204" t="s">
        <v>626</v>
      </c>
      <c r="G342" s="205" t="s">
        <v>155</v>
      </c>
      <c r="H342" s="206">
        <v>288</v>
      </c>
      <c r="I342" s="207"/>
      <c r="J342" s="208">
        <f>ROUND(I342*H342,2)</f>
        <v>0</v>
      </c>
      <c r="K342" s="204" t="s">
        <v>146</v>
      </c>
      <c r="L342" s="41"/>
      <c r="M342" s="209" t="s">
        <v>21</v>
      </c>
      <c r="N342" s="210" t="s">
        <v>46</v>
      </c>
      <c r="O342" s="77"/>
      <c r="P342" s="211">
        <f>O342*H342</f>
        <v>0</v>
      </c>
      <c r="Q342" s="211">
        <v>0.0105</v>
      </c>
      <c r="R342" s="211">
        <f>Q342*H342</f>
        <v>3.024</v>
      </c>
      <c r="S342" s="211">
        <v>0</v>
      </c>
      <c r="T342" s="212">
        <f>S342*H342</f>
        <v>0</v>
      </c>
      <c r="AR342" s="15" t="s">
        <v>147</v>
      </c>
      <c r="AT342" s="15" t="s">
        <v>142</v>
      </c>
      <c r="AU342" s="15" t="s">
        <v>85</v>
      </c>
      <c r="AY342" s="15" t="s">
        <v>140</v>
      </c>
      <c r="BE342" s="213">
        <f>IF(N342="základní",J342,0)</f>
        <v>0</v>
      </c>
      <c r="BF342" s="213">
        <f>IF(N342="snížená",J342,0)</f>
        <v>0</v>
      </c>
      <c r="BG342" s="213">
        <f>IF(N342="zákl. přenesená",J342,0)</f>
        <v>0</v>
      </c>
      <c r="BH342" s="213">
        <f>IF(N342="sníž. přenesená",J342,0)</f>
        <v>0</v>
      </c>
      <c r="BI342" s="213">
        <f>IF(N342="nulová",J342,0)</f>
        <v>0</v>
      </c>
      <c r="BJ342" s="15" t="s">
        <v>83</v>
      </c>
      <c r="BK342" s="213">
        <f>ROUND(I342*H342,2)</f>
        <v>0</v>
      </c>
      <c r="BL342" s="15" t="s">
        <v>147</v>
      </c>
      <c r="BM342" s="15" t="s">
        <v>627</v>
      </c>
    </row>
    <row r="343" spans="2:47" s="1" customFormat="1" ht="12">
      <c r="B343" s="36"/>
      <c r="C343" s="37"/>
      <c r="D343" s="214" t="s">
        <v>149</v>
      </c>
      <c r="E343" s="37"/>
      <c r="F343" s="215" t="s">
        <v>623</v>
      </c>
      <c r="G343" s="37"/>
      <c r="H343" s="37"/>
      <c r="I343" s="128"/>
      <c r="J343" s="37"/>
      <c r="K343" s="37"/>
      <c r="L343" s="41"/>
      <c r="M343" s="216"/>
      <c r="N343" s="77"/>
      <c r="O343" s="77"/>
      <c r="P343" s="77"/>
      <c r="Q343" s="77"/>
      <c r="R343" s="77"/>
      <c r="S343" s="77"/>
      <c r="T343" s="78"/>
      <c r="AT343" s="15" t="s">
        <v>149</v>
      </c>
      <c r="AU343" s="15" t="s">
        <v>85</v>
      </c>
    </row>
    <row r="344" spans="2:51" s="11" customFormat="1" ht="12">
      <c r="B344" s="217"/>
      <c r="C344" s="218"/>
      <c r="D344" s="214" t="s">
        <v>151</v>
      </c>
      <c r="E344" s="219" t="s">
        <v>21</v>
      </c>
      <c r="F344" s="220" t="s">
        <v>628</v>
      </c>
      <c r="G344" s="218"/>
      <c r="H344" s="221">
        <v>288</v>
      </c>
      <c r="I344" s="222"/>
      <c r="J344" s="218"/>
      <c r="K344" s="218"/>
      <c r="L344" s="223"/>
      <c r="M344" s="224"/>
      <c r="N344" s="225"/>
      <c r="O344" s="225"/>
      <c r="P344" s="225"/>
      <c r="Q344" s="225"/>
      <c r="R344" s="225"/>
      <c r="S344" s="225"/>
      <c r="T344" s="226"/>
      <c r="AT344" s="227" t="s">
        <v>151</v>
      </c>
      <c r="AU344" s="227" t="s">
        <v>85</v>
      </c>
      <c r="AV344" s="11" t="s">
        <v>85</v>
      </c>
      <c r="AW344" s="11" t="s">
        <v>36</v>
      </c>
      <c r="AX344" s="11" t="s">
        <v>83</v>
      </c>
      <c r="AY344" s="227" t="s">
        <v>140</v>
      </c>
    </row>
    <row r="345" spans="2:65" s="1" customFormat="1" ht="16.5" customHeight="1">
      <c r="B345" s="36"/>
      <c r="C345" s="202" t="s">
        <v>629</v>
      </c>
      <c r="D345" s="202" t="s">
        <v>142</v>
      </c>
      <c r="E345" s="203" t="s">
        <v>630</v>
      </c>
      <c r="F345" s="204" t="s">
        <v>631</v>
      </c>
      <c r="G345" s="205" t="s">
        <v>155</v>
      </c>
      <c r="H345" s="206">
        <v>180</v>
      </c>
      <c r="I345" s="207"/>
      <c r="J345" s="208">
        <f>ROUND(I345*H345,2)</f>
        <v>0</v>
      </c>
      <c r="K345" s="204" t="s">
        <v>146</v>
      </c>
      <c r="L345" s="41"/>
      <c r="M345" s="209" t="s">
        <v>21</v>
      </c>
      <c r="N345" s="210" t="s">
        <v>46</v>
      </c>
      <c r="O345" s="77"/>
      <c r="P345" s="211">
        <f>O345*H345</f>
        <v>0</v>
      </c>
      <c r="Q345" s="211">
        <v>0.00628</v>
      </c>
      <c r="R345" s="211">
        <f>Q345*H345</f>
        <v>1.1304</v>
      </c>
      <c r="S345" s="211">
        <v>0</v>
      </c>
      <c r="T345" s="212">
        <f>S345*H345</f>
        <v>0</v>
      </c>
      <c r="AR345" s="15" t="s">
        <v>147</v>
      </c>
      <c r="AT345" s="15" t="s">
        <v>142</v>
      </c>
      <c r="AU345" s="15" t="s">
        <v>85</v>
      </c>
      <c r="AY345" s="15" t="s">
        <v>140</v>
      </c>
      <c r="BE345" s="213">
        <f>IF(N345="základní",J345,0)</f>
        <v>0</v>
      </c>
      <c r="BF345" s="213">
        <f>IF(N345="snížená",J345,0)</f>
        <v>0</v>
      </c>
      <c r="BG345" s="213">
        <f>IF(N345="zákl. přenesená",J345,0)</f>
        <v>0</v>
      </c>
      <c r="BH345" s="213">
        <f>IF(N345="sníž. přenesená",J345,0)</f>
        <v>0</v>
      </c>
      <c r="BI345" s="213">
        <f>IF(N345="nulová",J345,0)</f>
        <v>0</v>
      </c>
      <c r="BJ345" s="15" t="s">
        <v>83</v>
      </c>
      <c r="BK345" s="213">
        <f>ROUND(I345*H345,2)</f>
        <v>0</v>
      </c>
      <c r="BL345" s="15" t="s">
        <v>147</v>
      </c>
      <c r="BM345" s="15" t="s">
        <v>632</v>
      </c>
    </row>
    <row r="346" spans="2:51" s="11" customFormat="1" ht="12">
      <c r="B346" s="217"/>
      <c r="C346" s="218"/>
      <c r="D346" s="214" t="s">
        <v>151</v>
      </c>
      <c r="E346" s="219" t="s">
        <v>21</v>
      </c>
      <c r="F346" s="220" t="s">
        <v>633</v>
      </c>
      <c r="G346" s="218"/>
      <c r="H346" s="221">
        <v>180</v>
      </c>
      <c r="I346" s="222"/>
      <c r="J346" s="218"/>
      <c r="K346" s="218"/>
      <c r="L346" s="223"/>
      <c r="M346" s="224"/>
      <c r="N346" s="225"/>
      <c r="O346" s="225"/>
      <c r="P346" s="225"/>
      <c r="Q346" s="225"/>
      <c r="R346" s="225"/>
      <c r="S346" s="225"/>
      <c r="T346" s="226"/>
      <c r="AT346" s="227" t="s">
        <v>151</v>
      </c>
      <c r="AU346" s="227" t="s">
        <v>85</v>
      </c>
      <c r="AV346" s="11" t="s">
        <v>85</v>
      </c>
      <c r="AW346" s="11" t="s">
        <v>36</v>
      </c>
      <c r="AX346" s="11" t="s">
        <v>83</v>
      </c>
      <c r="AY346" s="227" t="s">
        <v>140</v>
      </c>
    </row>
    <row r="347" spans="2:65" s="1" customFormat="1" ht="16.5" customHeight="1">
      <c r="B347" s="36"/>
      <c r="C347" s="202" t="s">
        <v>634</v>
      </c>
      <c r="D347" s="202" t="s">
        <v>142</v>
      </c>
      <c r="E347" s="203" t="s">
        <v>635</v>
      </c>
      <c r="F347" s="204" t="s">
        <v>636</v>
      </c>
      <c r="G347" s="205" t="s">
        <v>199</v>
      </c>
      <c r="H347" s="206">
        <v>9.36</v>
      </c>
      <c r="I347" s="207"/>
      <c r="J347" s="208">
        <f>ROUND(I347*H347,2)</f>
        <v>0</v>
      </c>
      <c r="K347" s="204" t="s">
        <v>146</v>
      </c>
      <c r="L347" s="41"/>
      <c r="M347" s="209" t="s">
        <v>21</v>
      </c>
      <c r="N347" s="210" t="s">
        <v>46</v>
      </c>
      <c r="O347" s="77"/>
      <c r="P347" s="211">
        <f>O347*H347</f>
        <v>0</v>
      </c>
      <c r="Q347" s="211">
        <v>0.02065</v>
      </c>
      <c r="R347" s="211">
        <f>Q347*H347</f>
        <v>0.193284</v>
      </c>
      <c r="S347" s="211">
        <v>0</v>
      </c>
      <c r="T347" s="212">
        <f>S347*H347</f>
        <v>0</v>
      </c>
      <c r="AR347" s="15" t="s">
        <v>147</v>
      </c>
      <c r="AT347" s="15" t="s">
        <v>142</v>
      </c>
      <c r="AU347" s="15" t="s">
        <v>85</v>
      </c>
      <c r="AY347" s="15" t="s">
        <v>140</v>
      </c>
      <c r="BE347" s="213">
        <f>IF(N347="základní",J347,0)</f>
        <v>0</v>
      </c>
      <c r="BF347" s="213">
        <f>IF(N347="snížená",J347,0)</f>
        <v>0</v>
      </c>
      <c r="BG347" s="213">
        <f>IF(N347="zákl. přenesená",J347,0)</f>
        <v>0</v>
      </c>
      <c r="BH347" s="213">
        <f>IF(N347="sníž. přenesená",J347,0)</f>
        <v>0</v>
      </c>
      <c r="BI347" s="213">
        <f>IF(N347="nulová",J347,0)</f>
        <v>0</v>
      </c>
      <c r="BJ347" s="15" t="s">
        <v>83</v>
      </c>
      <c r="BK347" s="213">
        <f>ROUND(I347*H347,2)</f>
        <v>0</v>
      </c>
      <c r="BL347" s="15" t="s">
        <v>147</v>
      </c>
      <c r="BM347" s="15" t="s">
        <v>637</v>
      </c>
    </row>
    <row r="348" spans="2:51" s="11" customFormat="1" ht="12">
      <c r="B348" s="217"/>
      <c r="C348" s="218"/>
      <c r="D348" s="214" t="s">
        <v>151</v>
      </c>
      <c r="E348" s="219" t="s">
        <v>21</v>
      </c>
      <c r="F348" s="220" t="s">
        <v>638</v>
      </c>
      <c r="G348" s="218"/>
      <c r="H348" s="221">
        <v>9.36</v>
      </c>
      <c r="I348" s="222"/>
      <c r="J348" s="218"/>
      <c r="K348" s="218"/>
      <c r="L348" s="223"/>
      <c r="M348" s="224"/>
      <c r="N348" s="225"/>
      <c r="O348" s="225"/>
      <c r="P348" s="225"/>
      <c r="Q348" s="225"/>
      <c r="R348" s="225"/>
      <c r="S348" s="225"/>
      <c r="T348" s="226"/>
      <c r="AT348" s="227" t="s">
        <v>151</v>
      </c>
      <c r="AU348" s="227" t="s">
        <v>85</v>
      </c>
      <c r="AV348" s="11" t="s">
        <v>85</v>
      </c>
      <c r="AW348" s="11" t="s">
        <v>36</v>
      </c>
      <c r="AX348" s="11" t="s">
        <v>83</v>
      </c>
      <c r="AY348" s="227" t="s">
        <v>140</v>
      </c>
    </row>
    <row r="349" spans="2:65" s="1" customFormat="1" ht="22.5" customHeight="1">
      <c r="B349" s="36"/>
      <c r="C349" s="202" t="s">
        <v>639</v>
      </c>
      <c r="D349" s="202" t="s">
        <v>142</v>
      </c>
      <c r="E349" s="203" t="s">
        <v>640</v>
      </c>
      <c r="F349" s="204" t="s">
        <v>641</v>
      </c>
      <c r="G349" s="205" t="s">
        <v>263</v>
      </c>
      <c r="H349" s="206">
        <v>1.32</v>
      </c>
      <c r="I349" s="207"/>
      <c r="J349" s="208">
        <f>ROUND(I349*H349,2)</f>
        <v>0</v>
      </c>
      <c r="K349" s="204" t="s">
        <v>146</v>
      </c>
      <c r="L349" s="41"/>
      <c r="M349" s="209" t="s">
        <v>21</v>
      </c>
      <c r="N349" s="210" t="s">
        <v>46</v>
      </c>
      <c r="O349" s="77"/>
      <c r="P349" s="211">
        <f>O349*H349</f>
        <v>0</v>
      </c>
      <c r="Q349" s="211">
        <v>2.25634</v>
      </c>
      <c r="R349" s="211">
        <f>Q349*H349</f>
        <v>2.9783687999999997</v>
      </c>
      <c r="S349" s="211">
        <v>0</v>
      </c>
      <c r="T349" s="212">
        <f>S349*H349</f>
        <v>0</v>
      </c>
      <c r="AR349" s="15" t="s">
        <v>147</v>
      </c>
      <c r="AT349" s="15" t="s">
        <v>142</v>
      </c>
      <c r="AU349" s="15" t="s">
        <v>85</v>
      </c>
      <c r="AY349" s="15" t="s">
        <v>140</v>
      </c>
      <c r="BE349" s="213">
        <f>IF(N349="základní",J349,0)</f>
        <v>0</v>
      </c>
      <c r="BF349" s="213">
        <f>IF(N349="snížená",J349,0)</f>
        <v>0</v>
      </c>
      <c r="BG349" s="213">
        <f>IF(N349="zákl. přenesená",J349,0)</f>
        <v>0</v>
      </c>
      <c r="BH349" s="213">
        <f>IF(N349="sníž. přenesená",J349,0)</f>
        <v>0</v>
      </c>
      <c r="BI349" s="213">
        <f>IF(N349="nulová",J349,0)</f>
        <v>0</v>
      </c>
      <c r="BJ349" s="15" t="s">
        <v>83</v>
      </c>
      <c r="BK349" s="213">
        <f>ROUND(I349*H349,2)</f>
        <v>0</v>
      </c>
      <c r="BL349" s="15" t="s">
        <v>147</v>
      </c>
      <c r="BM349" s="15" t="s">
        <v>642</v>
      </c>
    </row>
    <row r="350" spans="2:51" s="11" customFormat="1" ht="12">
      <c r="B350" s="217"/>
      <c r="C350" s="218"/>
      <c r="D350" s="214" t="s">
        <v>151</v>
      </c>
      <c r="E350" s="219" t="s">
        <v>21</v>
      </c>
      <c r="F350" s="220" t="s">
        <v>643</v>
      </c>
      <c r="G350" s="218"/>
      <c r="H350" s="221">
        <v>1.32</v>
      </c>
      <c r="I350" s="222"/>
      <c r="J350" s="218"/>
      <c r="K350" s="218"/>
      <c r="L350" s="223"/>
      <c r="M350" s="224"/>
      <c r="N350" s="225"/>
      <c r="O350" s="225"/>
      <c r="P350" s="225"/>
      <c r="Q350" s="225"/>
      <c r="R350" s="225"/>
      <c r="S350" s="225"/>
      <c r="T350" s="226"/>
      <c r="AT350" s="227" t="s">
        <v>151</v>
      </c>
      <c r="AU350" s="227" t="s">
        <v>85</v>
      </c>
      <c r="AV350" s="11" t="s">
        <v>85</v>
      </c>
      <c r="AW350" s="11" t="s">
        <v>36</v>
      </c>
      <c r="AX350" s="11" t="s">
        <v>83</v>
      </c>
      <c r="AY350" s="227" t="s">
        <v>140</v>
      </c>
    </row>
    <row r="351" spans="2:65" s="1" customFormat="1" ht="16.5" customHeight="1">
      <c r="B351" s="36"/>
      <c r="C351" s="202" t="s">
        <v>644</v>
      </c>
      <c r="D351" s="202" t="s">
        <v>142</v>
      </c>
      <c r="E351" s="203" t="s">
        <v>645</v>
      </c>
      <c r="F351" s="204" t="s">
        <v>646</v>
      </c>
      <c r="G351" s="205" t="s">
        <v>320</v>
      </c>
      <c r="H351" s="206">
        <v>0.071</v>
      </c>
      <c r="I351" s="207"/>
      <c r="J351" s="208">
        <f>ROUND(I351*H351,2)</f>
        <v>0</v>
      </c>
      <c r="K351" s="204" t="s">
        <v>146</v>
      </c>
      <c r="L351" s="41"/>
      <c r="M351" s="209" t="s">
        <v>21</v>
      </c>
      <c r="N351" s="210" t="s">
        <v>46</v>
      </c>
      <c r="O351" s="77"/>
      <c r="P351" s="211">
        <f>O351*H351</f>
        <v>0</v>
      </c>
      <c r="Q351" s="211">
        <v>1.06277</v>
      </c>
      <c r="R351" s="211">
        <f>Q351*H351</f>
        <v>0.07545666999999999</v>
      </c>
      <c r="S351" s="211">
        <v>0</v>
      </c>
      <c r="T351" s="212">
        <f>S351*H351</f>
        <v>0</v>
      </c>
      <c r="AR351" s="15" t="s">
        <v>147</v>
      </c>
      <c r="AT351" s="15" t="s">
        <v>142</v>
      </c>
      <c r="AU351" s="15" t="s">
        <v>85</v>
      </c>
      <c r="AY351" s="15" t="s">
        <v>140</v>
      </c>
      <c r="BE351" s="213">
        <f>IF(N351="základní",J351,0)</f>
        <v>0</v>
      </c>
      <c r="BF351" s="213">
        <f>IF(N351="snížená",J351,0)</f>
        <v>0</v>
      </c>
      <c r="BG351" s="213">
        <f>IF(N351="zákl. přenesená",J351,0)</f>
        <v>0</v>
      </c>
      <c r="BH351" s="213">
        <f>IF(N351="sníž. přenesená",J351,0)</f>
        <v>0</v>
      </c>
      <c r="BI351" s="213">
        <f>IF(N351="nulová",J351,0)</f>
        <v>0</v>
      </c>
      <c r="BJ351" s="15" t="s">
        <v>83</v>
      </c>
      <c r="BK351" s="213">
        <f>ROUND(I351*H351,2)</f>
        <v>0</v>
      </c>
      <c r="BL351" s="15" t="s">
        <v>147</v>
      </c>
      <c r="BM351" s="15" t="s">
        <v>647</v>
      </c>
    </row>
    <row r="352" spans="2:51" s="11" customFormat="1" ht="12">
      <c r="B352" s="217"/>
      <c r="C352" s="218"/>
      <c r="D352" s="214" t="s">
        <v>151</v>
      </c>
      <c r="E352" s="219" t="s">
        <v>21</v>
      </c>
      <c r="F352" s="220" t="s">
        <v>648</v>
      </c>
      <c r="G352" s="218"/>
      <c r="H352" s="221">
        <v>0.071</v>
      </c>
      <c r="I352" s="222"/>
      <c r="J352" s="218"/>
      <c r="K352" s="218"/>
      <c r="L352" s="223"/>
      <c r="M352" s="224"/>
      <c r="N352" s="225"/>
      <c r="O352" s="225"/>
      <c r="P352" s="225"/>
      <c r="Q352" s="225"/>
      <c r="R352" s="225"/>
      <c r="S352" s="225"/>
      <c r="T352" s="226"/>
      <c r="AT352" s="227" t="s">
        <v>151</v>
      </c>
      <c r="AU352" s="227" t="s">
        <v>85</v>
      </c>
      <c r="AV352" s="11" t="s">
        <v>85</v>
      </c>
      <c r="AW352" s="11" t="s">
        <v>36</v>
      </c>
      <c r="AX352" s="11" t="s">
        <v>83</v>
      </c>
      <c r="AY352" s="227" t="s">
        <v>140</v>
      </c>
    </row>
    <row r="353" spans="2:65" s="1" customFormat="1" ht="16.5" customHeight="1">
      <c r="B353" s="36"/>
      <c r="C353" s="202" t="s">
        <v>649</v>
      </c>
      <c r="D353" s="202" t="s">
        <v>142</v>
      </c>
      <c r="E353" s="203" t="s">
        <v>650</v>
      </c>
      <c r="F353" s="204" t="s">
        <v>651</v>
      </c>
      <c r="G353" s="205" t="s">
        <v>155</v>
      </c>
      <c r="H353" s="206">
        <v>64</v>
      </c>
      <c r="I353" s="207"/>
      <c r="J353" s="208">
        <f>ROUND(I353*H353,2)</f>
        <v>0</v>
      </c>
      <c r="K353" s="204" t="s">
        <v>146</v>
      </c>
      <c r="L353" s="41"/>
      <c r="M353" s="209" t="s">
        <v>21</v>
      </c>
      <c r="N353" s="210" t="s">
        <v>46</v>
      </c>
      <c r="O353" s="77"/>
      <c r="P353" s="211">
        <f>O353*H353</f>
        <v>0</v>
      </c>
      <c r="Q353" s="211">
        <v>0.28362</v>
      </c>
      <c r="R353" s="211">
        <f>Q353*H353</f>
        <v>18.15168</v>
      </c>
      <c r="S353" s="211">
        <v>0</v>
      </c>
      <c r="T353" s="212">
        <f>S353*H353</f>
        <v>0</v>
      </c>
      <c r="AR353" s="15" t="s">
        <v>147</v>
      </c>
      <c r="AT353" s="15" t="s">
        <v>142</v>
      </c>
      <c r="AU353" s="15" t="s">
        <v>85</v>
      </c>
      <c r="AY353" s="15" t="s">
        <v>140</v>
      </c>
      <c r="BE353" s="213">
        <f>IF(N353="základní",J353,0)</f>
        <v>0</v>
      </c>
      <c r="BF353" s="213">
        <f>IF(N353="snížená",J353,0)</f>
        <v>0</v>
      </c>
      <c r="BG353" s="213">
        <f>IF(N353="zákl. přenesená",J353,0)</f>
        <v>0</v>
      </c>
      <c r="BH353" s="213">
        <f>IF(N353="sníž. přenesená",J353,0)</f>
        <v>0</v>
      </c>
      <c r="BI353" s="213">
        <f>IF(N353="nulová",J353,0)</f>
        <v>0</v>
      </c>
      <c r="BJ353" s="15" t="s">
        <v>83</v>
      </c>
      <c r="BK353" s="213">
        <f>ROUND(I353*H353,2)</f>
        <v>0</v>
      </c>
      <c r="BL353" s="15" t="s">
        <v>147</v>
      </c>
      <c r="BM353" s="15" t="s">
        <v>652</v>
      </c>
    </row>
    <row r="354" spans="2:51" s="11" customFormat="1" ht="12">
      <c r="B354" s="217"/>
      <c r="C354" s="218"/>
      <c r="D354" s="214" t="s">
        <v>151</v>
      </c>
      <c r="E354" s="219" t="s">
        <v>21</v>
      </c>
      <c r="F354" s="220" t="s">
        <v>653</v>
      </c>
      <c r="G354" s="218"/>
      <c r="H354" s="221">
        <v>64</v>
      </c>
      <c r="I354" s="222"/>
      <c r="J354" s="218"/>
      <c r="K354" s="218"/>
      <c r="L354" s="223"/>
      <c r="M354" s="224"/>
      <c r="N354" s="225"/>
      <c r="O354" s="225"/>
      <c r="P354" s="225"/>
      <c r="Q354" s="225"/>
      <c r="R354" s="225"/>
      <c r="S354" s="225"/>
      <c r="T354" s="226"/>
      <c r="AT354" s="227" t="s">
        <v>151</v>
      </c>
      <c r="AU354" s="227" t="s">
        <v>85</v>
      </c>
      <c r="AV354" s="11" t="s">
        <v>85</v>
      </c>
      <c r="AW354" s="11" t="s">
        <v>36</v>
      </c>
      <c r="AX354" s="11" t="s">
        <v>83</v>
      </c>
      <c r="AY354" s="227" t="s">
        <v>140</v>
      </c>
    </row>
    <row r="355" spans="2:63" s="10" customFormat="1" ht="22.8" customHeight="1">
      <c r="B355" s="186"/>
      <c r="C355" s="187"/>
      <c r="D355" s="188" t="s">
        <v>74</v>
      </c>
      <c r="E355" s="200" t="s">
        <v>187</v>
      </c>
      <c r="F355" s="200" t="s">
        <v>654</v>
      </c>
      <c r="G355" s="187"/>
      <c r="H355" s="187"/>
      <c r="I355" s="190"/>
      <c r="J355" s="201">
        <f>BK355</f>
        <v>0</v>
      </c>
      <c r="K355" s="187"/>
      <c r="L355" s="192"/>
      <c r="M355" s="193"/>
      <c r="N355" s="194"/>
      <c r="O355" s="194"/>
      <c r="P355" s="195">
        <f>SUM(P356:P363)</f>
        <v>0</v>
      </c>
      <c r="Q355" s="194"/>
      <c r="R355" s="195">
        <f>SUM(R356:R363)</f>
        <v>0.0645</v>
      </c>
      <c r="S355" s="194"/>
      <c r="T355" s="196">
        <f>SUM(T356:T363)</f>
        <v>0</v>
      </c>
      <c r="AR355" s="197" t="s">
        <v>83</v>
      </c>
      <c r="AT355" s="198" t="s">
        <v>74</v>
      </c>
      <c r="AU355" s="198" t="s">
        <v>83</v>
      </c>
      <c r="AY355" s="197" t="s">
        <v>140</v>
      </c>
      <c r="BK355" s="199">
        <f>SUM(BK356:BK363)</f>
        <v>0</v>
      </c>
    </row>
    <row r="356" spans="2:65" s="1" customFormat="1" ht="16.5" customHeight="1">
      <c r="B356" s="36"/>
      <c r="C356" s="202" t="s">
        <v>655</v>
      </c>
      <c r="D356" s="202" t="s">
        <v>142</v>
      </c>
      <c r="E356" s="203" t="s">
        <v>656</v>
      </c>
      <c r="F356" s="204" t="s">
        <v>657</v>
      </c>
      <c r="G356" s="205" t="s">
        <v>162</v>
      </c>
      <c r="H356" s="206">
        <v>5</v>
      </c>
      <c r="I356" s="207"/>
      <c r="J356" s="208">
        <f>ROUND(I356*H356,2)</f>
        <v>0</v>
      </c>
      <c r="K356" s="204" t="s">
        <v>21</v>
      </c>
      <c r="L356" s="41"/>
      <c r="M356" s="209" t="s">
        <v>21</v>
      </c>
      <c r="N356" s="210" t="s">
        <v>46</v>
      </c>
      <c r="O356" s="77"/>
      <c r="P356" s="211">
        <f>O356*H356</f>
        <v>0</v>
      </c>
      <c r="Q356" s="211">
        <v>0.01011</v>
      </c>
      <c r="R356" s="211">
        <f>Q356*H356</f>
        <v>0.05055</v>
      </c>
      <c r="S356" s="211">
        <v>0</v>
      </c>
      <c r="T356" s="212">
        <f>S356*H356</f>
        <v>0</v>
      </c>
      <c r="AR356" s="15" t="s">
        <v>147</v>
      </c>
      <c r="AT356" s="15" t="s">
        <v>142</v>
      </c>
      <c r="AU356" s="15" t="s">
        <v>85</v>
      </c>
      <c r="AY356" s="15" t="s">
        <v>140</v>
      </c>
      <c r="BE356" s="213">
        <f>IF(N356="základní",J356,0)</f>
        <v>0</v>
      </c>
      <c r="BF356" s="213">
        <f>IF(N356="snížená",J356,0)</f>
        <v>0</v>
      </c>
      <c r="BG356" s="213">
        <f>IF(N356="zákl. přenesená",J356,0)</f>
        <v>0</v>
      </c>
      <c r="BH356" s="213">
        <f>IF(N356="sníž. přenesená",J356,0)</f>
        <v>0</v>
      </c>
      <c r="BI356" s="213">
        <f>IF(N356="nulová",J356,0)</f>
        <v>0</v>
      </c>
      <c r="BJ356" s="15" t="s">
        <v>83</v>
      </c>
      <c r="BK356" s="213">
        <f>ROUND(I356*H356,2)</f>
        <v>0</v>
      </c>
      <c r="BL356" s="15" t="s">
        <v>147</v>
      </c>
      <c r="BM356" s="15" t="s">
        <v>658</v>
      </c>
    </row>
    <row r="357" spans="2:47" s="1" customFormat="1" ht="12">
      <c r="B357" s="36"/>
      <c r="C357" s="37"/>
      <c r="D357" s="214" t="s">
        <v>149</v>
      </c>
      <c r="E357" s="37"/>
      <c r="F357" s="215" t="s">
        <v>659</v>
      </c>
      <c r="G357" s="37"/>
      <c r="H357" s="37"/>
      <c r="I357" s="128"/>
      <c r="J357" s="37"/>
      <c r="K357" s="37"/>
      <c r="L357" s="41"/>
      <c r="M357" s="216"/>
      <c r="N357" s="77"/>
      <c r="O357" s="77"/>
      <c r="P357" s="77"/>
      <c r="Q357" s="77"/>
      <c r="R357" s="77"/>
      <c r="S357" s="77"/>
      <c r="T357" s="78"/>
      <c r="AT357" s="15" t="s">
        <v>149</v>
      </c>
      <c r="AU357" s="15" t="s">
        <v>85</v>
      </c>
    </row>
    <row r="358" spans="2:51" s="11" customFormat="1" ht="12">
      <c r="B358" s="217"/>
      <c r="C358" s="218"/>
      <c r="D358" s="214" t="s">
        <v>151</v>
      </c>
      <c r="E358" s="219" t="s">
        <v>21</v>
      </c>
      <c r="F358" s="220" t="s">
        <v>660</v>
      </c>
      <c r="G358" s="218"/>
      <c r="H358" s="221">
        <v>5</v>
      </c>
      <c r="I358" s="222"/>
      <c r="J358" s="218"/>
      <c r="K358" s="218"/>
      <c r="L358" s="223"/>
      <c r="M358" s="224"/>
      <c r="N358" s="225"/>
      <c r="O358" s="225"/>
      <c r="P358" s="225"/>
      <c r="Q358" s="225"/>
      <c r="R358" s="225"/>
      <c r="S358" s="225"/>
      <c r="T358" s="226"/>
      <c r="AT358" s="227" t="s">
        <v>151</v>
      </c>
      <c r="AU358" s="227" t="s">
        <v>85</v>
      </c>
      <c r="AV358" s="11" t="s">
        <v>85</v>
      </c>
      <c r="AW358" s="11" t="s">
        <v>36</v>
      </c>
      <c r="AX358" s="11" t="s">
        <v>83</v>
      </c>
      <c r="AY358" s="227" t="s">
        <v>140</v>
      </c>
    </row>
    <row r="359" spans="2:65" s="1" customFormat="1" ht="22.5" customHeight="1">
      <c r="B359" s="36"/>
      <c r="C359" s="202" t="s">
        <v>661</v>
      </c>
      <c r="D359" s="202" t="s">
        <v>142</v>
      </c>
      <c r="E359" s="203" t="s">
        <v>662</v>
      </c>
      <c r="F359" s="204" t="s">
        <v>663</v>
      </c>
      <c r="G359" s="205" t="s">
        <v>162</v>
      </c>
      <c r="H359" s="206">
        <v>1</v>
      </c>
      <c r="I359" s="207"/>
      <c r="J359" s="208">
        <f>ROUND(I359*H359,2)</f>
        <v>0</v>
      </c>
      <c r="K359" s="204" t="s">
        <v>21</v>
      </c>
      <c r="L359" s="41"/>
      <c r="M359" s="209" t="s">
        <v>21</v>
      </c>
      <c r="N359" s="210" t="s">
        <v>46</v>
      </c>
      <c r="O359" s="77"/>
      <c r="P359" s="211">
        <f>O359*H359</f>
        <v>0</v>
      </c>
      <c r="Q359" s="211">
        <v>0.01395</v>
      </c>
      <c r="R359" s="211">
        <f>Q359*H359</f>
        <v>0.01395</v>
      </c>
      <c r="S359" s="211">
        <v>0</v>
      </c>
      <c r="T359" s="212">
        <f>S359*H359</f>
        <v>0</v>
      </c>
      <c r="AR359" s="15" t="s">
        <v>147</v>
      </c>
      <c r="AT359" s="15" t="s">
        <v>142</v>
      </c>
      <c r="AU359" s="15" t="s">
        <v>85</v>
      </c>
      <c r="AY359" s="15" t="s">
        <v>140</v>
      </c>
      <c r="BE359" s="213">
        <f>IF(N359="základní",J359,0)</f>
        <v>0</v>
      </c>
      <c r="BF359" s="213">
        <f>IF(N359="snížená",J359,0)</f>
        <v>0</v>
      </c>
      <c r="BG359" s="213">
        <f>IF(N359="zákl. přenesená",J359,0)</f>
        <v>0</v>
      </c>
      <c r="BH359" s="213">
        <f>IF(N359="sníž. přenesená",J359,0)</f>
        <v>0</v>
      </c>
      <c r="BI359" s="213">
        <f>IF(N359="nulová",J359,0)</f>
        <v>0</v>
      </c>
      <c r="BJ359" s="15" t="s">
        <v>83</v>
      </c>
      <c r="BK359" s="213">
        <f>ROUND(I359*H359,2)</f>
        <v>0</v>
      </c>
      <c r="BL359" s="15" t="s">
        <v>147</v>
      </c>
      <c r="BM359" s="15" t="s">
        <v>664</v>
      </c>
    </row>
    <row r="360" spans="2:47" s="1" customFormat="1" ht="12">
      <c r="B360" s="36"/>
      <c r="C360" s="37"/>
      <c r="D360" s="214" t="s">
        <v>149</v>
      </c>
      <c r="E360" s="37"/>
      <c r="F360" s="215" t="s">
        <v>659</v>
      </c>
      <c r="G360" s="37"/>
      <c r="H360" s="37"/>
      <c r="I360" s="128"/>
      <c r="J360" s="37"/>
      <c r="K360" s="37"/>
      <c r="L360" s="41"/>
      <c r="M360" s="216"/>
      <c r="N360" s="77"/>
      <c r="O360" s="77"/>
      <c r="P360" s="77"/>
      <c r="Q360" s="77"/>
      <c r="R360" s="77"/>
      <c r="S360" s="77"/>
      <c r="T360" s="78"/>
      <c r="AT360" s="15" t="s">
        <v>149</v>
      </c>
      <c r="AU360" s="15" t="s">
        <v>85</v>
      </c>
    </row>
    <row r="361" spans="2:51" s="11" customFormat="1" ht="12">
      <c r="B361" s="217"/>
      <c r="C361" s="218"/>
      <c r="D361" s="214" t="s">
        <v>151</v>
      </c>
      <c r="E361" s="219" t="s">
        <v>21</v>
      </c>
      <c r="F361" s="220" t="s">
        <v>665</v>
      </c>
      <c r="G361" s="218"/>
      <c r="H361" s="221">
        <v>1</v>
      </c>
      <c r="I361" s="222"/>
      <c r="J361" s="218"/>
      <c r="K361" s="218"/>
      <c r="L361" s="223"/>
      <c r="M361" s="224"/>
      <c r="N361" s="225"/>
      <c r="O361" s="225"/>
      <c r="P361" s="225"/>
      <c r="Q361" s="225"/>
      <c r="R361" s="225"/>
      <c r="S361" s="225"/>
      <c r="T361" s="226"/>
      <c r="AT361" s="227" t="s">
        <v>151</v>
      </c>
      <c r="AU361" s="227" t="s">
        <v>85</v>
      </c>
      <c r="AV361" s="11" t="s">
        <v>85</v>
      </c>
      <c r="AW361" s="11" t="s">
        <v>36</v>
      </c>
      <c r="AX361" s="11" t="s">
        <v>83</v>
      </c>
      <c r="AY361" s="227" t="s">
        <v>140</v>
      </c>
    </row>
    <row r="362" spans="2:65" s="1" customFormat="1" ht="16.5" customHeight="1">
      <c r="B362" s="36"/>
      <c r="C362" s="202" t="s">
        <v>666</v>
      </c>
      <c r="D362" s="202" t="s">
        <v>142</v>
      </c>
      <c r="E362" s="203" t="s">
        <v>667</v>
      </c>
      <c r="F362" s="204" t="s">
        <v>668</v>
      </c>
      <c r="G362" s="205" t="s">
        <v>162</v>
      </c>
      <c r="H362" s="206">
        <v>6</v>
      </c>
      <c r="I362" s="207"/>
      <c r="J362" s="208">
        <f>ROUND(I362*H362,2)</f>
        <v>0</v>
      </c>
      <c r="K362" s="204" t="s">
        <v>146</v>
      </c>
      <c r="L362" s="41"/>
      <c r="M362" s="209" t="s">
        <v>21</v>
      </c>
      <c r="N362" s="210" t="s">
        <v>46</v>
      </c>
      <c r="O362" s="77"/>
      <c r="P362" s="211">
        <f>O362*H362</f>
        <v>0</v>
      </c>
      <c r="Q362" s="211">
        <v>0</v>
      </c>
      <c r="R362" s="211">
        <f>Q362*H362</f>
        <v>0</v>
      </c>
      <c r="S362" s="211">
        <v>0</v>
      </c>
      <c r="T362" s="212">
        <f>S362*H362</f>
        <v>0</v>
      </c>
      <c r="AR362" s="15" t="s">
        <v>147</v>
      </c>
      <c r="AT362" s="15" t="s">
        <v>142</v>
      </c>
      <c r="AU362" s="15" t="s">
        <v>85</v>
      </c>
      <c r="AY362" s="15" t="s">
        <v>140</v>
      </c>
      <c r="BE362" s="213">
        <f>IF(N362="základní",J362,0)</f>
        <v>0</v>
      </c>
      <c r="BF362" s="213">
        <f>IF(N362="snížená",J362,0)</f>
        <v>0</v>
      </c>
      <c r="BG362" s="213">
        <f>IF(N362="zákl. přenesená",J362,0)</f>
        <v>0</v>
      </c>
      <c r="BH362" s="213">
        <f>IF(N362="sníž. přenesená",J362,0)</f>
        <v>0</v>
      </c>
      <c r="BI362" s="213">
        <f>IF(N362="nulová",J362,0)</f>
        <v>0</v>
      </c>
      <c r="BJ362" s="15" t="s">
        <v>83</v>
      </c>
      <c r="BK362" s="213">
        <f>ROUND(I362*H362,2)</f>
        <v>0</v>
      </c>
      <c r="BL362" s="15" t="s">
        <v>147</v>
      </c>
      <c r="BM362" s="15" t="s">
        <v>669</v>
      </c>
    </row>
    <row r="363" spans="2:47" s="1" customFormat="1" ht="12">
      <c r="B363" s="36"/>
      <c r="C363" s="37"/>
      <c r="D363" s="214" t="s">
        <v>149</v>
      </c>
      <c r="E363" s="37"/>
      <c r="F363" s="215" t="s">
        <v>659</v>
      </c>
      <c r="G363" s="37"/>
      <c r="H363" s="37"/>
      <c r="I363" s="128"/>
      <c r="J363" s="37"/>
      <c r="K363" s="37"/>
      <c r="L363" s="41"/>
      <c r="M363" s="216"/>
      <c r="N363" s="77"/>
      <c r="O363" s="77"/>
      <c r="P363" s="77"/>
      <c r="Q363" s="77"/>
      <c r="R363" s="77"/>
      <c r="S363" s="77"/>
      <c r="T363" s="78"/>
      <c r="AT363" s="15" t="s">
        <v>149</v>
      </c>
      <c r="AU363" s="15" t="s">
        <v>85</v>
      </c>
    </row>
    <row r="364" spans="2:63" s="10" customFormat="1" ht="22.8" customHeight="1">
      <c r="B364" s="186"/>
      <c r="C364" s="187"/>
      <c r="D364" s="188" t="s">
        <v>74</v>
      </c>
      <c r="E364" s="200" t="s">
        <v>191</v>
      </c>
      <c r="F364" s="200" t="s">
        <v>670</v>
      </c>
      <c r="G364" s="187"/>
      <c r="H364" s="187"/>
      <c r="I364" s="190"/>
      <c r="J364" s="201">
        <f>BK364</f>
        <v>0</v>
      </c>
      <c r="K364" s="187"/>
      <c r="L364" s="192"/>
      <c r="M364" s="193"/>
      <c r="N364" s="194"/>
      <c r="O364" s="194"/>
      <c r="P364" s="195">
        <f>SUM(P365:P414)</f>
        <v>0</v>
      </c>
      <c r="Q364" s="194"/>
      <c r="R364" s="195">
        <f>SUM(R365:R414)</f>
        <v>44.973831</v>
      </c>
      <c r="S364" s="194"/>
      <c r="T364" s="196">
        <f>SUM(T365:T414)</f>
        <v>175.061614</v>
      </c>
      <c r="AR364" s="197" t="s">
        <v>83</v>
      </c>
      <c r="AT364" s="198" t="s">
        <v>74</v>
      </c>
      <c r="AU364" s="198" t="s">
        <v>83</v>
      </c>
      <c r="AY364" s="197" t="s">
        <v>140</v>
      </c>
      <c r="BK364" s="199">
        <f>SUM(BK365:BK414)</f>
        <v>0</v>
      </c>
    </row>
    <row r="365" spans="2:65" s="1" customFormat="1" ht="22.5" customHeight="1">
      <c r="B365" s="36"/>
      <c r="C365" s="202" t="s">
        <v>671</v>
      </c>
      <c r="D365" s="202" t="s">
        <v>142</v>
      </c>
      <c r="E365" s="203" t="s">
        <v>672</v>
      </c>
      <c r="F365" s="204" t="s">
        <v>673</v>
      </c>
      <c r="G365" s="205" t="s">
        <v>199</v>
      </c>
      <c r="H365" s="206">
        <v>174</v>
      </c>
      <c r="I365" s="207"/>
      <c r="J365" s="208">
        <f>ROUND(I365*H365,2)</f>
        <v>0</v>
      </c>
      <c r="K365" s="204" t="s">
        <v>146</v>
      </c>
      <c r="L365" s="41"/>
      <c r="M365" s="209" t="s">
        <v>21</v>
      </c>
      <c r="N365" s="210" t="s">
        <v>46</v>
      </c>
      <c r="O365" s="77"/>
      <c r="P365" s="211">
        <f>O365*H365</f>
        <v>0</v>
      </c>
      <c r="Q365" s="211">
        <v>0.1295</v>
      </c>
      <c r="R365" s="211">
        <f>Q365*H365</f>
        <v>22.533</v>
      </c>
      <c r="S365" s="211">
        <v>0</v>
      </c>
      <c r="T365" s="212">
        <f>S365*H365</f>
        <v>0</v>
      </c>
      <c r="AR365" s="15" t="s">
        <v>147</v>
      </c>
      <c r="AT365" s="15" t="s">
        <v>142</v>
      </c>
      <c r="AU365" s="15" t="s">
        <v>85</v>
      </c>
      <c r="AY365" s="15" t="s">
        <v>140</v>
      </c>
      <c r="BE365" s="213">
        <f>IF(N365="základní",J365,0)</f>
        <v>0</v>
      </c>
      <c r="BF365" s="213">
        <f>IF(N365="snížená",J365,0)</f>
        <v>0</v>
      </c>
      <c r="BG365" s="213">
        <f>IF(N365="zákl. přenesená",J365,0)</f>
        <v>0</v>
      </c>
      <c r="BH365" s="213">
        <f>IF(N365="sníž. přenesená",J365,0)</f>
        <v>0</v>
      </c>
      <c r="BI365" s="213">
        <f>IF(N365="nulová",J365,0)</f>
        <v>0</v>
      </c>
      <c r="BJ365" s="15" t="s">
        <v>83</v>
      </c>
      <c r="BK365" s="213">
        <f>ROUND(I365*H365,2)</f>
        <v>0</v>
      </c>
      <c r="BL365" s="15" t="s">
        <v>147</v>
      </c>
      <c r="BM365" s="15" t="s">
        <v>674</v>
      </c>
    </row>
    <row r="366" spans="2:47" s="1" customFormat="1" ht="12">
      <c r="B366" s="36"/>
      <c r="C366" s="37"/>
      <c r="D366" s="214" t="s">
        <v>149</v>
      </c>
      <c r="E366" s="37"/>
      <c r="F366" s="215" t="s">
        <v>675</v>
      </c>
      <c r="G366" s="37"/>
      <c r="H366" s="37"/>
      <c r="I366" s="128"/>
      <c r="J366" s="37"/>
      <c r="K366" s="37"/>
      <c r="L366" s="41"/>
      <c r="M366" s="216"/>
      <c r="N366" s="77"/>
      <c r="O366" s="77"/>
      <c r="P366" s="77"/>
      <c r="Q366" s="77"/>
      <c r="R366" s="77"/>
      <c r="S366" s="77"/>
      <c r="T366" s="78"/>
      <c r="AT366" s="15" t="s">
        <v>149</v>
      </c>
      <c r="AU366" s="15" t="s">
        <v>85</v>
      </c>
    </row>
    <row r="367" spans="2:51" s="11" customFormat="1" ht="12">
      <c r="B367" s="217"/>
      <c r="C367" s="218"/>
      <c r="D367" s="214" t="s">
        <v>151</v>
      </c>
      <c r="E367" s="219" t="s">
        <v>21</v>
      </c>
      <c r="F367" s="220" t="s">
        <v>676</v>
      </c>
      <c r="G367" s="218"/>
      <c r="H367" s="221">
        <v>174</v>
      </c>
      <c r="I367" s="222"/>
      <c r="J367" s="218"/>
      <c r="K367" s="218"/>
      <c r="L367" s="223"/>
      <c r="M367" s="224"/>
      <c r="N367" s="225"/>
      <c r="O367" s="225"/>
      <c r="P367" s="225"/>
      <c r="Q367" s="225"/>
      <c r="R367" s="225"/>
      <c r="S367" s="225"/>
      <c r="T367" s="226"/>
      <c r="AT367" s="227" t="s">
        <v>151</v>
      </c>
      <c r="AU367" s="227" t="s">
        <v>85</v>
      </c>
      <c r="AV367" s="11" t="s">
        <v>85</v>
      </c>
      <c r="AW367" s="11" t="s">
        <v>36</v>
      </c>
      <c r="AX367" s="11" t="s">
        <v>83</v>
      </c>
      <c r="AY367" s="227" t="s">
        <v>140</v>
      </c>
    </row>
    <row r="368" spans="2:65" s="1" customFormat="1" ht="16.5" customHeight="1">
      <c r="B368" s="36"/>
      <c r="C368" s="228" t="s">
        <v>677</v>
      </c>
      <c r="D368" s="228" t="s">
        <v>336</v>
      </c>
      <c r="E368" s="229" t="s">
        <v>678</v>
      </c>
      <c r="F368" s="230" t="s">
        <v>679</v>
      </c>
      <c r="G368" s="231" t="s">
        <v>199</v>
      </c>
      <c r="H368" s="232">
        <v>191.4</v>
      </c>
      <c r="I368" s="233"/>
      <c r="J368" s="234">
        <f>ROUND(I368*H368,2)</f>
        <v>0</v>
      </c>
      <c r="K368" s="230" t="s">
        <v>146</v>
      </c>
      <c r="L368" s="235"/>
      <c r="M368" s="236" t="s">
        <v>21</v>
      </c>
      <c r="N368" s="237" t="s">
        <v>46</v>
      </c>
      <c r="O368" s="77"/>
      <c r="P368" s="211">
        <f>O368*H368</f>
        <v>0</v>
      </c>
      <c r="Q368" s="211">
        <v>0.058</v>
      </c>
      <c r="R368" s="211">
        <f>Q368*H368</f>
        <v>11.1012</v>
      </c>
      <c r="S368" s="211">
        <v>0</v>
      </c>
      <c r="T368" s="212">
        <f>S368*H368</f>
        <v>0</v>
      </c>
      <c r="AR368" s="15" t="s">
        <v>187</v>
      </c>
      <c r="AT368" s="15" t="s">
        <v>336</v>
      </c>
      <c r="AU368" s="15" t="s">
        <v>85</v>
      </c>
      <c r="AY368" s="15" t="s">
        <v>140</v>
      </c>
      <c r="BE368" s="213">
        <f>IF(N368="základní",J368,0)</f>
        <v>0</v>
      </c>
      <c r="BF368" s="213">
        <f>IF(N368="snížená",J368,0)</f>
        <v>0</v>
      </c>
      <c r="BG368" s="213">
        <f>IF(N368="zákl. přenesená",J368,0)</f>
        <v>0</v>
      </c>
      <c r="BH368" s="213">
        <f>IF(N368="sníž. přenesená",J368,0)</f>
        <v>0</v>
      </c>
      <c r="BI368" s="213">
        <f>IF(N368="nulová",J368,0)</f>
        <v>0</v>
      </c>
      <c r="BJ368" s="15" t="s">
        <v>83</v>
      </c>
      <c r="BK368" s="213">
        <f>ROUND(I368*H368,2)</f>
        <v>0</v>
      </c>
      <c r="BL368" s="15" t="s">
        <v>147</v>
      </c>
      <c r="BM368" s="15" t="s">
        <v>680</v>
      </c>
    </row>
    <row r="369" spans="2:51" s="11" customFormat="1" ht="12">
      <c r="B369" s="217"/>
      <c r="C369" s="218"/>
      <c r="D369" s="214" t="s">
        <v>151</v>
      </c>
      <c r="E369" s="218"/>
      <c r="F369" s="220" t="s">
        <v>681</v>
      </c>
      <c r="G369" s="218"/>
      <c r="H369" s="221">
        <v>191.4</v>
      </c>
      <c r="I369" s="222"/>
      <c r="J369" s="218"/>
      <c r="K369" s="218"/>
      <c r="L369" s="223"/>
      <c r="M369" s="224"/>
      <c r="N369" s="225"/>
      <c r="O369" s="225"/>
      <c r="P369" s="225"/>
      <c r="Q369" s="225"/>
      <c r="R369" s="225"/>
      <c r="S369" s="225"/>
      <c r="T369" s="226"/>
      <c r="AT369" s="227" t="s">
        <v>151</v>
      </c>
      <c r="AU369" s="227" t="s">
        <v>85</v>
      </c>
      <c r="AV369" s="11" t="s">
        <v>85</v>
      </c>
      <c r="AW369" s="11" t="s">
        <v>4</v>
      </c>
      <c r="AX369" s="11" t="s">
        <v>83</v>
      </c>
      <c r="AY369" s="227" t="s">
        <v>140</v>
      </c>
    </row>
    <row r="370" spans="2:65" s="1" customFormat="1" ht="16.5" customHeight="1">
      <c r="B370" s="36"/>
      <c r="C370" s="202" t="s">
        <v>682</v>
      </c>
      <c r="D370" s="202" t="s">
        <v>142</v>
      </c>
      <c r="E370" s="203" t="s">
        <v>683</v>
      </c>
      <c r="F370" s="204" t="s">
        <v>684</v>
      </c>
      <c r="G370" s="205" t="s">
        <v>155</v>
      </c>
      <c r="H370" s="206">
        <v>500</v>
      </c>
      <c r="I370" s="207"/>
      <c r="J370" s="208">
        <f>ROUND(I370*H370,2)</f>
        <v>0</v>
      </c>
      <c r="K370" s="204" t="s">
        <v>146</v>
      </c>
      <c r="L370" s="41"/>
      <c r="M370" s="209" t="s">
        <v>21</v>
      </c>
      <c r="N370" s="210" t="s">
        <v>46</v>
      </c>
      <c r="O370" s="77"/>
      <c r="P370" s="211">
        <f>O370*H370</f>
        <v>0</v>
      </c>
      <c r="Q370" s="211">
        <v>0.00013</v>
      </c>
      <c r="R370" s="211">
        <f>Q370*H370</f>
        <v>0.06499999999999999</v>
      </c>
      <c r="S370" s="211">
        <v>0</v>
      </c>
      <c r="T370" s="212">
        <f>S370*H370</f>
        <v>0</v>
      </c>
      <c r="AR370" s="15" t="s">
        <v>147</v>
      </c>
      <c r="AT370" s="15" t="s">
        <v>142</v>
      </c>
      <c r="AU370" s="15" t="s">
        <v>85</v>
      </c>
      <c r="AY370" s="15" t="s">
        <v>140</v>
      </c>
      <c r="BE370" s="213">
        <f>IF(N370="základní",J370,0)</f>
        <v>0</v>
      </c>
      <c r="BF370" s="213">
        <f>IF(N370="snížená",J370,0)</f>
        <v>0</v>
      </c>
      <c r="BG370" s="213">
        <f>IF(N370="zákl. přenesená",J370,0)</f>
        <v>0</v>
      </c>
      <c r="BH370" s="213">
        <f>IF(N370="sníž. přenesená",J370,0)</f>
        <v>0</v>
      </c>
      <c r="BI370" s="213">
        <f>IF(N370="nulová",J370,0)</f>
        <v>0</v>
      </c>
      <c r="BJ370" s="15" t="s">
        <v>83</v>
      </c>
      <c r="BK370" s="213">
        <f>ROUND(I370*H370,2)</f>
        <v>0</v>
      </c>
      <c r="BL370" s="15" t="s">
        <v>147</v>
      </c>
      <c r="BM370" s="15" t="s">
        <v>685</v>
      </c>
    </row>
    <row r="371" spans="2:47" s="1" customFormat="1" ht="12">
      <c r="B371" s="36"/>
      <c r="C371" s="37"/>
      <c r="D371" s="214" t="s">
        <v>149</v>
      </c>
      <c r="E371" s="37"/>
      <c r="F371" s="215" t="s">
        <v>686</v>
      </c>
      <c r="G371" s="37"/>
      <c r="H371" s="37"/>
      <c r="I371" s="128"/>
      <c r="J371" s="37"/>
      <c r="K371" s="37"/>
      <c r="L371" s="41"/>
      <c r="M371" s="216"/>
      <c r="N371" s="77"/>
      <c r="O371" s="77"/>
      <c r="P371" s="77"/>
      <c r="Q371" s="77"/>
      <c r="R371" s="77"/>
      <c r="S371" s="77"/>
      <c r="T371" s="78"/>
      <c r="AT371" s="15" t="s">
        <v>149</v>
      </c>
      <c r="AU371" s="15" t="s">
        <v>85</v>
      </c>
    </row>
    <row r="372" spans="2:51" s="11" customFormat="1" ht="12">
      <c r="B372" s="217"/>
      <c r="C372" s="218"/>
      <c r="D372" s="214" t="s">
        <v>151</v>
      </c>
      <c r="E372" s="219" t="s">
        <v>21</v>
      </c>
      <c r="F372" s="220" t="s">
        <v>687</v>
      </c>
      <c r="G372" s="218"/>
      <c r="H372" s="221">
        <v>380</v>
      </c>
      <c r="I372" s="222"/>
      <c r="J372" s="218"/>
      <c r="K372" s="218"/>
      <c r="L372" s="223"/>
      <c r="M372" s="224"/>
      <c r="N372" s="225"/>
      <c r="O372" s="225"/>
      <c r="P372" s="225"/>
      <c r="Q372" s="225"/>
      <c r="R372" s="225"/>
      <c r="S372" s="225"/>
      <c r="T372" s="226"/>
      <c r="AT372" s="227" t="s">
        <v>151</v>
      </c>
      <c r="AU372" s="227" t="s">
        <v>85</v>
      </c>
      <c r="AV372" s="11" t="s">
        <v>85</v>
      </c>
      <c r="AW372" s="11" t="s">
        <v>36</v>
      </c>
      <c r="AX372" s="11" t="s">
        <v>75</v>
      </c>
      <c r="AY372" s="227" t="s">
        <v>140</v>
      </c>
    </row>
    <row r="373" spans="2:51" s="11" customFormat="1" ht="12">
      <c r="B373" s="217"/>
      <c r="C373" s="218"/>
      <c r="D373" s="214" t="s">
        <v>151</v>
      </c>
      <c r="E373" s="219" t="s">
        <v>21</v>
      </c>
      <c r="F373" s="220" t="s">
        <v>688</v>
      </c>
      <c r="G373" s="218"/>
      <c r="H373" s="221">
        <v>120</v>
      </c>
      <c r="I373" s="222"/>
      <c r="J373" s="218"/>
      <c r="K373" s="218"/>
      <c r="L373" s="223"/>
      <c r="M373" s="224"/>
      <c r="N373" s="225"/>
      <c r="O373" s="225"/>
      <c r="P373" s="225"/>
      <c r="Q373" s="225"/>
      <c r="R373" s="225"/>
      <c r="S373" s="225"/>
      <c r="T373" s="226"/>
      <c r="AT373" s="227" t="s">
        <v>151</v>
      </c>
      <c r="AU373" s="227" t="s">
        <v>85</v>
      </c>
      <c r="AV373" s="11" t="s">
        <v>85</v>
      </c>
      <c r="AW373" s="11" t="s">
        <v>36</v>
      </c>
      <c r="AX373" s="11" t="s">
        <v>75</v>
      </c>
      <c r="AY373" s="227" t="s">
        <v>140</v>
      </c>
    </row>
    <row r="374" spans="2:51" s="12" customFormat="1" ht="12">
      <c r="B374" s="238"/>
      <c r="C374" s="239"/>
      <c r="D374" s="214" t="s">
        <v>151</v>
      </c>
      <c r="E374" s="240" t="s">
        <v>21</v>
      </c>
      <c r="F374" s="241" t="s">
        <v>441</v>
      </c>
      <c r="G374" s="239"/>
      <c r="H374" s="242">
        <v>500</v>
      </c>
      <c r="I374" s="243"/>
      <c r="J374" s="239"/>
      <c r="K374" s="239"/>
      <c r="L374" s="244"/>
      <c r="M374" s="245"/>
      <c r="N374" s="246"/>
      <c r="O374" s="246"/>
      <c r="P374" s="246"/>
      <c r="Q374" s="246"/>
      <c r="R374" s="246"/>
      <c r="S374" s="246"/>
      <c r="T374" s="247"/>
      <c r="AT374" s="248" t="s">
        <v>151</v>
      </c>
      <c r="AU374" s="248" t="s">
        <v>85</v>
      </c>
      <c r="AV374" s="12" t="s">
        <v>147</v>
      </c>
      <c r="AW374" s="12" t="s">
        <v>36</v>
      </c>
      <c r="AX374" s="12" t="s">
        <v>83</v>
      </c>
      <c r="AY374" s="248" t="s">
        <v>140</v>
      </c>
    </row>
    <row r="375" spans="2:65" s="1" customFormat="1" ht="16.5" customHeight="1">
      <c r="B375" s="36"/>
      <c r="C375" s="202" t="s">
        <v>689</v>
      </c>
      <c r="D375" s="202" t="s">
        <v>142</v>
      </c>
      <c r="E375" s="203" t="s">
        <v>690</v>
      </c>
      <c r="F375" s="204" t="s">
        <v>691</v>
      </c>
      <c r="G375" s="205" t="s">
        <v>162</v>
      </c>
      <c r="H375" s="206">
        <v>244</v>
      </c>
      <c r="I375" s="207"/>
      <c r="J375" s="208">
        <f>ROUND(I375*H375,2)</f>
        <v>0</v>
      </c>
      <c r="K375" s="204" t="s">
        <v>146</v>
      </c>
      <c r="L375" s="41"/>
      <c r="M375" s="209" t="s">
        <v>21</v>
      </c>
      <c r="N375" s="210" t="s">
        <v>46</v>
      </c>
      <c r="O375" s="77"/>
      <c r="P375" s="211">
        <f>O375*H375</f>
        <v>0</v>
      </c>
      <c r="Q375" s="211">
        <v>1E-05</v>
      </c>
      <c r="R375" s="211">
        <f>Q375*H375</f>
        <v>0.0024400000000000003</v>
      </c>
      <c r="S375" s="211">
        <v>0</v>
      </c>
      <c r="T375" s="212">
        <f>S375*H375</f>
        <v>0</v>
      </c>
      <c r="AR375" s="15" t="s">
        <v>147</v>
      </c>
      <c r="AT375" s="15" t="s">
        <v>142</v>
      </c>
      <c r="AU375" s="15" t="s">
        <v>85</v>
      </c>
      <c r="AY375" s="15" t="s">
        <v>140</v>
      </c>
      <c r="BE375" s="213">
        <f>IF(N375="základní",J375,0)</f>
        <v>0</v>
      </c>
      <c r="BF375" s="213">
        <f>IF(N375="snížená",J375,0)</f>
        <v>0</v>
      </c>
      <c r="BG375" s="213">
        <f>IF(N375="zákl. přenesená",J375,0)</f>
        <v>0</v>
      </c>
      <c r="BH375" s="213">
        <f>IF(N375="sníž. přenesená",J375,0)</f>
        <v>0</v>
      </c>
      <c r="BI375" s="213">
        <f>IF(N375="nulová",J375,0)</f>
        <v>0</v>
      </c>
      <c r="BJ375" s="15" t="s">
        <v>83</v>
      </c>
      <c r="BK375" s="213">
        <f>ROUND(I375*H375,2)</f>
        <v>0</v>
      </c>
      <c r="BL375" s="15" t="s">
        <v>147</v>
      </c>
      <c r="BM375" s="15" t="s">
        <v>692</v>
      </c>
    </row>
    <row r="376" spans="2:47" s="1" customFormat="1" ht="12">
      <c r="B376" s="36"/>
      <c r="C376" s="37"/>
      <c r="D376" s="214" t="s">
        <v>149</v>
      </c>
      <c r="E376" s="37"/>
      <c r="F376" s="215" t="s">
        <v>693</v>
      </c>
      <c r="G376" s="37"/>
      <c r="H376" s="37"/>
      <c r="I376" s="128"/>
      <c r="J376" s="37"/>
      <c r="K376" s="37"/>
      <c r="L376" s="41"/>
      <c r="M376" s="216"/>
      <c r="N376" s="77"/>
      <c r="O376" s="77"/>
      <c r="P376" s="77"/>
      <c r="Q376" s="77"/>
      <c r="R376" s="77"/>
      <c r="S376" s="77"/>
      <c r="T376" s="78"/>
      <c r="AT376" s="15" t="s">
        <v>149</v>
      </c>
      <c r="AU376" s="15" t="s">
        <v>85</v>
      </c>
    </row>
    <row r="377" spans="2:51" s="11" customFormat="1" ht="12">
      <c r="B377" s="217"/>
      <c r="C377" s="218"/>
      <c r="D377" s="214" t="s">
        <v>151</v>
      </c>
      <c r="E377" s="219" t="s">
        <v>21</v>
      </c>
      <c r="F377" s="220" t="s">
        <v>694</v>
      </c>
      <c r="G377" s="218"/>
      <c r="H377" s="221">
        <v>220</v>
      </c>
      <c r="I377" s="222"/>
      <c r="J377" s="218"/>
      <c r="K377" s="218"/>
      <c r="L377" s="223"/>
      <c r="M377" s="224"/>
      <c r="N377" s="225"/>
      <c r="O377" s="225"/>
      <c r="P377" s="225"/>
      <c r="Q377" s="225"/>
      <c r="R377" s="225"/>
      <c r="S377" s="225"/>
      <c r="T377" s="226"/>
      <c r="AT377" s="227" t="s">
        <v>151</v>
      </c>
      <c r="AU377" s="227" t="s">
        <v>85</v>
      </c>
      <c r="AV377" s="11" t="s">
        <v>85</v>
      </c>
      <c r="AW377" s="11" t="s">
        <v>36</v>
      </c>
      <c r="AX377" s="11" t="s">
        <v>75</v>
      </c>
      <c r="AY377" s="227" t="s">
        <v>140</v>
      </c>
    </row>
    <row r="378" spans="2:51" s="11" customFormat="1" ht="12">
      <c r="B378" s="217"/>
      <c r="C378" s="218"/>
      <c r="D378" s="214" t="s">
        <v>151</v>
      </c>
      <c r="E378" s="219" t="s">
        <v>21</v>
      </c>
      <c r="F378" s="220" t="s">
        <v>695</v>
      </c>
      <c r="G378" s="218"/>
      <c r="H378" s="221">
        <v>24</v>
      </c>
      <c r="I378" s="222"/>
      <c r="J378" s="218"/>
      <c r="K378" s="218"/>
      <c r="L378" s="223"/>
      <c r="M378" s="224"/>
      <c r="N378" s="225"/>
      <c r="O378" s="225"/>
      <c r="P378" s="225"/>
      <c r="Q378" s="225"/>
      <c r="R378" s="225"/>
      <c r="S378" s="225"/>
      <c r="T378" s="226"/>
      <c r="AT378" s="227" t="s">
        <v>151</v>
      </c>
      <c r="AU378" s="227" t="s">
        <v>85</v>
      </c>
      <c r="AV378" s="11" t="s">
        <v>85</v>
      </c>
      <c r="AW378" s="11" t="s">
        <v>36</v>
      </c>
      <c r="AX378" s="11" t="s">
        <v>75</v>
      </c>
      <c r="AY378" s="227" t="s">
        <v>140</v>
      </c>
    </row>
    <row r="379" spans="2:51" s="12" customFormat="1" ht="12">
      <c r="B379" s="238"/>
      <c r="C379" s="239"/>
      <c r="D379" s="214" t="s">
        <v>151</v>
      </c>
      <c r="E379" s="240" t="s">
        <v>21</v>
      </c>
      <c r="F379" s="241" t="s">
        <v>441</v>
      </c>
      <c r="G379" s="239"/>
      <c r="H379" s="242">
        <v>244</v>
      </c>
      <c r="I379" s="243"/>
      <c r="J379" s="239"/>
      <c r="K379" s="239"/>
      <c r="L379" s="244"/>
      <c r="M379" s="245"/>
      <c r="N379" s="246"/>
      <c r="O379" s="246"/>
      <c r="P379" s="246"/>
      <c r="Q379" s="246"/>
      <c r="R379" s="246"/>
      <c r="S379" s="246"/>
      <c r="T379" s="247"/>
      <c r="AT379" s="248" t="s">
        <v>151</v>
      </c>
      <c r="AU379" s="248" t="s">
        <v>85</v>
      </c>
      <c r="AV379" s="12" t="s">
        <v>147</v>
      </c>
      <c r="AW379" s="12" t="s">
        <v>36</v>
      </c>
      <c r="AX379" s="12" t="s">
        <v>83</v>
      </c>
      <c r="AY379" s="248" t="s">
        <v>140</v>
      </c>
    </row>
    <row r="380" spans="2:65" s="1" customFormat="1" ht="16.5" customHeight="1">
      <c r="B380" s="36"/>
      <c r="C380" s="202" t="s">
        <v>696</v>
      </c>
      <c r="D380" s="202" t="s">
        <v>142</v>
      </c>
      <c r="E380" s="203" t="s">
        <v>697</v>
      </c>
      <c r="F380" s="204" t="s">
        <v>698</v>
      </c>
      <c r="G380" s="205" t="s">
        <v>263</v>
      </c>
      <c r="H380" s="206">
        <v>11.85</v>
      </c>
      <c r="I380" s="207"/>
      <c r="J380" s="208">
        <f>ROUND(I380*H380,2)</f>
        <v>0</v>
      </c>
      <c r="K380" s="204" t="s">
        <v>146</v>
      </c>
      <c r="L380" s="41"/>
      <c r="M380" s="209" t="s">
        <v>21</v>
      </c>
      <c r="N380" s="210" t="s">
        <v>46</v>
      </c>
      <c r="O380" s="77"/>
      <c r="P380" s="211">
        <f>O380*H380</f>
        <v>0</v>
      </c>
      <c r="Q380" s="211">
        <v>0</v>
      </c>
      <c r="R380" s="211">
        <f>Q380*H380</f>
        <v>0</v>
      </c>
      <c r="S380" s="211">
        <v>1.8</v>
      </c>
      <c r="T380" s="212">
        <f>S380*H380</f>
        <v>21.33</v>
      </c>
      <c r="AR380" s="15" t="s">
        <v>147</v>
      </c>
      <c r="AT380" s="15" t="s">
        <v>142</v>
      </c>
      <c r="AU380" s="15" t="s">
        <v>85</v>
      </c>
      <c r="AY380" s="15" t="s">
        <v>140</v>
      </c>
      <c r="BE380" s="213">
        <f>IF(N380="základní",J380,0)</f>
        <v>0</v>
      </c>
      <c r="BF380" s="213">
        <f>IF(N380="snížená",J380,0)</f>
        <v>0</v>
      </c>
      <c r="BG380" s="213">
        <f>IF(N380="zákl. přenesená",J380,0)</f>
        <v>0</v>
      </c>
      <c r="BH380" s="213">
        <f>IF(N380="sníž. přenesená",J380,0)</f>
        <v>0</v>
      </c>
      <c r="BI380" s="213">
        <f>IF(N380="nulová",J380,0)</f>
        <v>0</v>
      </c>
      <c r="BJ380" s="15" t="s">
        <v>83</v>
      </c>
      <c r="BK380" s="213">
        <f>ROUND(I380*H380,2)</f>
        <v>0</v>
      </c>
      <c r="BL380" s="15" t="s">
        <v>147</v>
      </c>
      <c r="BM380" s="15" t="s">
        <v>699</v>
      </c>
    </row>
    <row r="381" spans="2:51" s="11" customFormat="1" ht="12">
      <c r="B381" s="217"/>
      <c r="C381" s="218"/>
      <c r="D381" s="214" t="s">
        <v>151</v>
      </c>
      <c r="E381" s="219" t="s">
        <v>21</v>
      </c>
      <c r="F381" s="220" t="s">
        <v>700</v>
      </c>
      <c r="G381" s="218"/>
      <c r="H381" s="221">
        <v>11.85</v>
      </c>
      <c r="I381" s="222"/>
      <c r="J381" s="218"/>
      <c r="K381" s="218"/>
      <c r="L381" s="223"/>
      <c r="M381" s="224"/>
      <c r="N381" s="225"/>
      <c r="O381" s="225"/>
      <c r="P381" s="225"/>
      <c r="Q381" s="225"/>
      <c r="R381" s="225"/>
      <c r="S381" s="225"/>
      <c r="T381" s="226"/>
      <c r="AT381" s="227" t="s">
        <v>151</v>
      </c>
      <c r="AU381" s="227" t="s">
        <v>85</v>
      </c>
      <c r="AV381" s="11" t="s">
        <v>85</v>
      </c>
      <c r="AW381" s="11" t="s">
        <v>36</v>
      </c>
      <c r="AX381" s="11" t="s">
        <v>83</v>
      </c>
      <c r="AY381" s="227" t="s">
        <v>140</v>
      </c>
    </row>
    <row r="382" spans="2:65" s="1" customFormat="1" ht="16.5" customHeight="1">
      <c r="B382" s="36"/>
      <c r="C382" s="202" t="s">
        <v>701</v>
      </c>
      <c r="D382" s="202" t="s">
        <v>142</v>
      </c>
      <c r="E382" s="203" t="s">
        <v>702</v>
      </c>
      <c r="F382" s="204" t="s">
        <v>703</v>
      </c>
      <c r="G382" s="205" t="s">
        <v>263</v>
      </c>
      <c r="H382" s="206">
        <v>10.032</v>
      </c>
      <c r="I382" s="207"/>
      <c r="J382" s="208">
        <f>ROUND(I382*H382,2)</f>
        <v>0</v>
      </c>
      <c r="K382" s="204" t="s">
        <v>146</v>
      </c>
      <c r="L382" s="41"/>
      <c r="M382" s="209" t="s">
        <v>21</v>
      </c>
      <c r="N382" s="210" t="s">
        <v>46</v>
      </c>
      <c r="O382" s="77"/>
      <c r="P382" s="211">
        <f>O382*H382</f>
        <v>0</v>
      </c>
      <c r="Q382" s="211">
        <v>0</v>
      </c>
      <c r="R382" s="211">
        <f>Q382*H382</f>
        <v>0</v>
      </c>
      <c r="S382" s="211">
        <v>2</v>
      </c>
      <c r="T382" s="212">
        <f>S382*H382</f>
        <v>20.064</v>
      </c>
      <c r="AR382" s="15" t="s">
        <v>147</v>
      </c>
      <c r="AT382" s="15" t="s">
        <v>142</v>
      </c>
      <c r="AU382" s="15" t="s">
        <v>85</v>
      </c>
      <c r="AY382" s="15" t="s">
        <v>140</v>
      </c>
      <c r="BE382" s="213">
        <f>IF(N382="základní",J382,0)</f>
        <v>0</v>
      </c>
      <c r="BF382" s="213">
        <f>IF(N382="snížená",J382,0)</f>
        <v>0</v>
      </c>
      <c r="BG382" s="213">
        <f>IF(N382="zákl. přenesená",J382,0)</f>
        <v>0</v>
      </c>
      <c r="BH382" s="213">
        <f>IF(N382="sníž. přenesená",J382,0)</f>
        <v>0</v>
      </c>
      <c r="BI382" s="213">
        <f>IF(N382="nulová",J382,0)</f>
        <v>0</v>
      </c>
      <c r="BJ382" s="15" t="s">
        <v>83</v>
      </c>
      <c r="BK382" s="213">
        <f>ROUND(I382*H382,2)</f>
        <v>0</v>
      </c>
      <c r="BL382" s="15" t="s">
        <v>147</v>
      </c>
      <c r="BM382" s="15" t="s">
        <v>704</v>
      </c>
    </row>
    <row r="383" spans="2:51" s="11" customFormat="1" ht="12">
      <c r="B383" s="217"/>
      <c r="C383" s="218"/>
      <c r="D383" s="214" t="s">
        <v>151</v>
      </c>
      <c r="E383" s="219" t="s">
        <v>21</v>
      </c>
      <c r="F383" s="220" t="s">
        <v>705</v>
      </c>
      <c r="G383" s="218"/>
      <c r="H383" s="221">
        <v>3.12</v>
      </c>
      <c r="I383" s="222"/>
      <c r="J383" s="218"/>
      <c r="K383" s="218"/>
      <c r="L383" s="223"/>
      <c r="M383" s="224"/>
      <c r="N383" s="225"/>
      <c r="O383" s="225"/>
      <c r="P383" s="225"/>
      <c r="Q383" s="225"/>
      <c r="R383" s="225"/>
      <c r="S383" s="225"/>
      <c r="T383" s="226"/>
      <c r="AT383" s="227" t="s">
        <v>151</v>
      </c>
      <c r="AU383" s="227" t="s">
        <v>85</v>
      </c>
      <c r="AV383" s="11" t="s">
        <v>85</v>
      </c>
      <c r="AW383" s="11" t="s">
        <v>36</v>
      </c>
      <c r="AX383" s="11" t="s">
        <v>75</v>
      </c>
      <c r="AY383" s="227" t="s">
        <v>140</v>
      </c>
    </row>
    <row r="384" spans="2:51" s="11" customFormat="1" ht="12">
      <c r="B384" s="217"/>
      <c r="C384" s="218"/>
      <c r="D384" s="214" t="s">
        <v>151</v>
      </c>
      <c r="E384" s="219" t="s">
        <v>21</v>
      </c>
      <c r="F384" s="220" t="s">
        <v>706</v>
      </c>
      <c r="G384" s="218"/>
      <c r="H384" s="221">
        <v>6.912</v>
      </c>
      <c r="I384" s="222"/>
      <c r="J384" s="218"/>
      <c r="K384" s="218"/>
      <c r="L384" s="223"/>
      <c r="M384" s="224"/>
      <c r="N384" s="225"/>
      <c r="O384" s="225"/>
      <c r="P384" s="225"/>
      <c r="Q384" s="225"/>
      <c r="R384" s="225"/>
      <c r="S384" s="225"/>
      <c r="T384" s="226"/>
      <c r="AT384" s="227" t="s">
        <v>151</v>
      </c>
      <c r="AU384" s="227" t="s">
        <v>85</v>
      </c>
      <c r="AV384" s="11" t="s">
        <v>85</v>
      </c>
      <c r="AW384" s="11" t="s">
        <v>36</v>
      </c>
      <c r="AX384" s="11" t="s">
        <v>75</v>
      </c>
      <c r="AY384" s="227" t="s">
        <v>140</v>
      </c>
    </row>
    <row r="385" spans="2:51" s="12" customFormat="1" ht="12">
      <c r="B385" s="238"/>
      <c r="C385" s="239"/>
      <c r="D385" s="214" t="s">
        <v>151</v>
      </c>
      <c r="E385" s="240" t="s">
        <v>21</v>
      </c>
      <c r="F385" s="241" t="s">
        <v>441</v>
      </c>
      <c r="G385" s="239"/>
      <c r="H385" s="242">
        <v>10.032</v>
      </c>
      <c r="I385" s="243"/>
      <c r="J385" s="239"/>
      <c r="K385" s="239"/>
      <c r="L385" s="244"/>
      <c r="M385" s="245"/>
      <c r="N385" s="246"/>
      <c r="O385" s="246"/>
      <c r="P385" s="246"/>
      <c r="Q385" s="246"/>
      <c r="R385" s="246"/>
      <c r="S385" s="246"/>
      <c r="T385" s="247"/>
      <c r="AT385" s="248" t="s">
        <v>151</v>
      </c>
      <c r="AU385" s="248" t="s">
        <v>85</v>
      </c>
      <c r="AV385" s="12" t="s">
        <v>147</v>
      </c>
      <c r="AW385" s="12" t="s">
        <v>36</v>
      </c>
      <c r="AX385" s="12" t="s">
        <v>83</v>
      </c>
      <c r="AY385" s="248" t="s">
        <v>140</v>
      </c>
    </row>
    <row r="386" spans="2:65" s="1" customFormat="1" ht="16.5" customHeight="1">
      <c r="B386" s="36"/>
      <c r="C386" s="202" t="s">
        <v>707</v>
      </c>
      <c r="D386" s="202" t="s">
        <v>142</v>
      </c>
      <c r="E386" s="203" t="s">
        <v>708</v>
      </c>
      <c r="F386" s="204" t="s">
        <v>709</v>
      </c>
      <c r="G386" s="205" t="s">
        <v>263</v>
      </c>
      <c r="H386" s="206">
        <v>6.808</v>
      </c>
      <c r="I386" s="207"/>
      <c r="J386" s="208">
        <f>ROUND(I386*H386,2)</f>
        <v>0</v>
      </c>
      <c r="K386" s="204" t="s">
        <v>146</v>
      </c>
      <c r="L386" s="41"/>
      <c r="M386" s="209" t="s">
        <v>21</v>
      </c>
      <c r="N386" s="210" t="s">
        <v>46</v>
      </c>
      <c r="O386" s="77"/>
      <c r="P386" s="211">
        <f>O386*H386</f>
        <v>0</v>
      </c>
      <c r="Q386" s="211">
        <v>0</v>
      </c>
      <c r="R386" s="211">
        <f>Q386*H386</f>
        <v>0</v>
      </c>
      <c r="S386" s="211">
        <v>2.4</v>
      </c>
      <c r="T386" s="212">
        <f>S386*H386</f>
        <v>16.339199999999998</v>
      </c>
      <c r="AR386" s="15" t="s">
        <v>147</v>
      </c>
      <c r="AT386" s="15" t="s">
        <v>142</v>
      </c>
      <c r="AU386" s="15" t="s">
        <v>85</v>
      </c>
      <c r="AY386" s="15" t="s">
        <v>140</v>
      </c>
      <c r="BE386" s="213">
        <f>IF(N386="základní",J386,0)</f>
        <v>0</v>
      </c>
      <c r="BF386" s="213">
        <f>IF(N386="snížená",J386,0)</f>
        <v>0</v>
      </c>
      <c r="BG386" s="213">
        <f>IF(N386="zákl. přenesená",J386,0)</f>
        <v>0</v>
      </c>
      <c r="BH386" s="213">
        <f>IF(N386="sníž. přenesená",J386,0)</f>
        <v>0</v>
      </c>
      <c r="BI386" s="213">
        <f>IF(N386="nulová",J386,0)</f>
        <v>0</v>
      </c>
      <c r="BJ386" s="15" t="s">
        <v>83</v>
      </c>
      <c r="BK386" s="213">
        <f>ROUND(I386*H386,2)</f>
        <v>0</v>
      </c>
      <c r="BL386" s="15" t="s">
        <v>147</v>
      </c>
      <c r="BM386" s="15" t="s">
        <v>710</v>
      </c>
    </row>
    <row r="387" spans="2:51" s="11" customFormat="1" ht="12">
      <c r="B387" s="217"/>
      <c r="C387" s="218"/>
      <c r="D387" s="214" t="s">
        <v>151</v>
      </c>
      <c r="E387" s="219" t="s">
        <v>21</v>
      </c>
      <c r="F387" s="220" t="s">
        <v>711</v>
      </c>
      <c r="G387" s="218"/>
      <c r="H387" s="221">
        <v>6.808</v>
      </c>
      <c r="I387" s="222"/>
      <c r="J387" s="218"/>
      <c r="K387" s="218"/>
      <c r="L387" s="223"/>
      <c r="M387" s="224"/>
      <c r="N387" s="225"/>
      <c r="O387" s="225"/>
      <c r="P387" s="225"/>
      <c r="Q387" s="225"/>
      <c r="R387" s="225"/>
      <c r="S387" s="225"/>
      <c r="T387" s="226"/>
      <c r="AT387" s="227" t="s">
        <v>151</v>
      </c>
      <c r="AU387" s="227" t="s">
        <v>85</v>
      </c>
      <c r="AV387" s="11" t="s">
        <v>85</v>
      </c>
      <c r="AW387" s="11" t="s">
        <v>36</v>
      </c>
      <c r="AX387" s="11" t="s">
        <v>83</v>
      </c>
      <c r="AY387" s="227" t="s">
        <v>140</v>
      </c>
    </row>
    <row r="388" spans="2:65" s="1" customFormat="1" ht="22.5" customHeight="1">
      <c r="B388" s="36"/>
      <c r="C388" s="202" t="s">
        <v>712</v>
      </c>
      <c r="D388" s="202" t="s">
        <v>142</v>
      </c>
      <c r="E388" s="203" t="s">
        <v>713</v>
      </c>
      <c r="F388" s="204" t="s">
        <v>714</v>
      </c>
      <c r="G388" s="205" t="s">
        <v>155</v>
      </c>
      <c r="H388" s="206">
        <v>168</v>
      </c>
      <c r="I388" s="207"/>
      <c r="J388" s="208">
        <f>ROUND(I388*H388,2)</f>
        <v>0</v>
      </c>
      <c r="K388" s="204" t="s">
        <v>146</v>
      </c>
      <c r="L388" s="41"/>
      <c r="M388" s="209" t="s">
        <v>21</v>
      </c>
      <c r="N388" s="210" t="s">
        <v>46</v>
      </c>
      <c r="O388" s="77"/>
      <c r="P388" s="211">
        <f>O388*H388</f>
        <v>0</v>
      </c>
      <c r="Q388" s="211">
        <v>0</v>
      </c>
      <c r="R388" s="211">
        <f>Q388*H388</f>
        <v>0</v>
      </c>
      <c r="S388" s="211">
        <v>0.131</v>
      </c>
      <c r="T388" s="212">
        <f>S388*H388</f>
        <v>22.008000000000003</v>
      </c>
      <c r="AR388" s="15" t="s">
        <v>147</v>
      </c>
      <c r="AT388" s="15" t="s">
        <v>142</v>
      </c>
      <c r="AU388" s="15" t="s">
        <v>85</v>
      </c>
      <c r="AY388" s="15" t="s">
        <v>140</v>
      </c>
      <c r="BE388" s="213">
        <f>IF(N388="základní",J388,0)</f>
        <v>0</v>
      </c>
      <c r="BF388" s="213">
        <f>IF(N388="snížená",J388,0)</f>
        <v>0</v>
      </c>
      <c r="BG388" s="213">
        <f>IF(N388="zákl. přenesená",J388,0)</f>
        <v>0</v>
      </c>
      <c r="BH388" s="213">
        <f>IF(N388="sníž. přenesená",J388,0)</f>
        <v>0</v>
      </c>
      <c r="BI388" s="213">
        <f>IF(N388="nulová",J388,0)</f>
        <v>0</v>
      </c>
      <c r="BJ388" s="15" t="s">
        <v>83</v>
      </c>
      <c r="BK388" s="213">
        <f>ROUND(I388*H388,2)</f>
        <v>0</v>
      </c>
      <c r="BL388" s="15" t="s">
        <v>147</v>
      </c>
      <c r="BM388" s="15" t="s">
        <v>715</v>
      </c>
    </row>
    <row r="389" spans="2:51" s="11" customFormat="1" ht="12">
      <c r="B389" s="217"/>
      <c r="C389" s="218"/>
      <c r="D389" s="214" t="s">
        <v>151</v>
      </c>
      <c r="E389" s="219" t="s">
        <v>21</v>
      </c>
      <c r="F389" s="220" t="s">
        <v>716</v>
      </c>
      <c r="G389" s="218"/>
      <c r="H389" s="221">
        <v>168</v>
      </c>
      <c r="I389" s="222"/>
      <c r="J389" s="218"/>
      <c r="K389" s="218"/>
      <c r="L389" s="223"/>
      <c r="M389" s="224"/>
      <c r="N389" s="225"/>
      <c r="O389" s="225"/>
      <c r="P389" s="225"/>
      <c r="Q389" s="225"/>
      <c r="R389" s="225"/>
      <c r="S389" s="225"/>
      <c r="T389" s="226"/>
      <c r="AT389" s="227" t="s">
        <v>151</v>
      </c>
      <c r="AU389" s="227" t="s">
        <v>85</v>
      </c>
      <c r="AV389" s="11" t="s">
        <v>85</v>
      </c>
      <c r="AW389" s="11" t="s">
        <v>36</v>
      </c>
      <c r="AX389" s="11" t="s">
        <v>83</v>
      </c>
      <c r="AY389" s="227" t="s">
        <v>140</v>
      </c>
    </row>
    <row r="390" spans="2:65" s="1" customFormat="1" ht="16.5" customHeight="1">
      <c r="B390" s="36"/>
      <c r="C390" s="202" t="s">
        <v>717</v>
      </c>
      <c r="D390" s="202" t="s">
        <v>142</v>
      </c>
      <c r="E390" s="203" t="s">
        <v>718</v>
      </c>
      <c r="F390" s="204" t="s">
        <v>719</v>
      </c>
      <c r="G390" s="205" t="s">
        <v>263</v>
      </c>
      <c r="H390" s="206">
        <v>19.05</v>
      </c>
      <c r="I390" s="207"/>
      <c r="J390" s="208">
        <f>ROUND(I390*H390,2)</f>
        <v>0</v>
      </c>
      <c r="K390" s="204" t="s">
        <v>146</v>
      </c>
      <c r="L390" s="41"/>
      <c r="M390" s="209" t="s">
        <v>21</v>
      </c>
      <c r="N390" s="210" t="s">
        <v>46</v>
      </c>
      <c r="O390" s="77"/>
      <c r="P390" s="211">
        <f>O390*H390</f>
        <v>0</v>
      </c>
      <c r="Q390" s="211">
        <v>0</v>
      </c>
      <c r="R390" s="211">
        <f>Q390*H390</f>
        <v>0</v>
      </c>
      <c r="S390" s="211">
        <v>2.2</v>
      </c>
      <c r="T390" s="212">
        <f>S390*H390</f>
        <v>41.910000000000004</v>
      </c>
      <c r="AR390" s="15" t="s">
        <v>147</v>
      </c>
      <c r="AT390" s="15" t="s">
        <v>142</v>
      </c>
      <c r="AU390" s="15" t="s">
        <v>85</v>
      </c>
      <c r="AY390" s="15" t="s">
        <v>140</v>
      </c>
      <c r="BE390" s="213">
        <f>IF(N390="základní",J390,0)</f>
        <v>0</v>
      </c>
      <c r="BF390" s="213">
        <f>IF(N390="snížená",J390,0)</f>
        <v>0</v>
      </c>
      <c r="BG390" s="213">
        <f>IF(N390="zákl. přenesená",J390,0)</f>
        <v>0</v>
      </c>
      <c r="BH390" s="213">
        <f>IF(N390="sníž. přenesená",J390,0)</f>
        <v>0</v>
      </c>
      <c r="BI390" s="213">
        <f>IF(N390="nulová",J390,0)</f>
        <v>0</v>
      </c>
      <c r="BJ390" s="15" t="s">
        <v>83</v>
      </c>
      <c r="BK390" s="213">
        <f>ROUND(I390*H390,2)</f>
        <v>0</v>
      </c>
      <c r="BL390" s="15" t="s">
        <v>147</v>
      </c>
      <c r="BM390" s="15" t="s">
        <v>720</v>
      </c>
    </row>
    <row r="391" spans="2:51" s="11" customFormat="1" ht="12">
      <c r="B391" s="217"/>
      <c r="C391" s="218"/>
      <c r="D391" s="214" t="s">
        <v>151</v>
      </c>
      <c r="E391" s="219" t="s">
        <v>21</v>
      </c>
      <c r="F391" s="220" t="s">
        <v>721</v>
      </c>
      <c r="G391" s="218"/>
      <c r="H391" s="221">
        <v>19.05</v>
      </c>
      <c r="I391" s="222"/>
      <c r="J391" s="218"/>
      <c r="K391" s="218"/>
      <c r="L391" s="223"/>
      <c r="M391" s="224"/>
      <c r="N391" s="225"/>
      <c r="O391" s="225"/>
      <c r="P391" s="225"/>
      <c r="Q391" s="225"/>
      <c r="R391" s="225"/>
      <c r="S391" s="225"/>
      <c r="T391" s="226"/>
      <c r="AT391" s="227" t="s">
        <v>151</v>
      </c>
      <c r="AU391" s="227" t="s">
        <v>85</v>
      </c>
      <c r="AV391" s="11" t="s">
        <v>85</v>
      </c>
      <c r="AW391" s="11" t="s">
        <v>36</v>
      </c>
      <c r="AX391" s="11" t="s">
        <v>83</v>
      </c>
      <c r="AY391" s="227" t="s">
        <v>140</v>
      </c>
    </row>
    <row r="392" spans="2:65" s="1" customFormat="1" ht="16.5" customHeight="1">
      <c r="B392" s="36"/>
      <c r="C392" s="202" t="s">
        <v>722</v>
      </c>
      <c r="D392" s="202" t="s">
        <v>142</v>
      </c>
      <c r="E392" s="203" t="s">
        <v>723</v>
      </c>
      <c r="F392" s="204" t="s">
        <v>724</v>
      </c>
      <c r="G392" s="205" t="s">
        <v>263</v>
      </c>
      <c r="H392" s="206">
        <v>5.216</v>
      </c>
      <c r="I392" s="207"/>
      <c r="J392" s="208">
        <f>ROUND(I392*H392,2)</f>
        <v>0</v>
      </c>
      <c r="K392" s="204" t="s">
        <v>146</v>
      </c>
      <c r="L392" s="41"/>
      <c r="M392" s="209" t="s">
        <v>21</v>
      </c>
      <c r="N392" s="210" t="s">
        <v>46</v>
      </c>
      <c r="O392" s="77"/>
      <c r="P392" s="211">
        <f>O392*H392</f>
        <v>0</v>
      </c>
      <c r="Q392" s="211">
        <v>0</v>
      </c>
      <c r="R392" s="211">
        <f>Q392*H392</f>
        <v>0</v>
      </c>
      <c r="S392" s="211">
        <v>2.2</v>
      </c>
      <c r="T392" s="212">
        <f>S392*H392</f>
        <v>11.475200000000001</v>
      </c>
      <c r="AR392" s="15" t="s">
        <v>147</v>
      </c>
      <c r="AT392" s="15" t="s">
        <v>142</v>
      </c>
      <c r="AU392" s="15" t="s">
        <v>85</v>
      </c>
      <c r="AY392" s="15" t="s">
        <v>140</v>
      </c>
      <c r="BE392" s="213">
        <f>IF(N392="základní",J392,0)</f>
        <v>0</v>
      </c>
      <c r="BF392" s="213">
        <f>IF(N392="snížená",J392,0)</f>
        <v>0</v>
      </c>
      <c r="BG392" s="213">
        <f>IF(N392="zákl. přenesená",J392,0)</f>
        <v>0</v>
      </c>
      <c r="BH392" s="213">
        <f>IF(N392="sníž. přenesená",J392,0)</f>
        <v>0</v>
      </c>
      <c r="BI392" s="213">
        <f>IF(N392="nulová",J392,0)</f>
        <v>0</v>
      </c>
      <c r="BJ392" s="15" t="s">
        <v>83</v>
      </c>
      <c r="BK392" s="213">
        <f>ROUND(I392*H392,2)</f>
        <v>0</v>
      </c>
      <c r="BL392" s="15" t="s">
        <v>147</v>
      </c>
      <c r="BM392" s="15" t="s">
        <v>725</v>
      </c>
    </row>
    <row r="393" spans="2:51" s="11" customFormat="1" ht="12">
      <c r="B393" s="217"/>
      <c r="C393" s="218"/>
      <c r="D393" s="214" t="s">
        <v>151</v>
      </c>
      <c r="E393" s="219" t="s">
        <v>21</v>
      </c>
      <c r="F393" s="220" t="s">
        <v>726</v>
      </c>
      <c r="G393" s="218"/>
      <c r="H393" s="221">
        <v>5.216</v>
      </c>
      <c r="I393" s="222"/>
      <c r="J393" s="218"/>
      <c r="K393" s="218"/>
      <c r="L393" s="223"/>
      <c r="M393" s="224"/>
      <c r="N393" s="225"/>
      <c r="O393" s="225"/>
      <c r="P393" s="225"/>
      <c r="Q393" s="225"/>
      <c r="R393" s="225"/>
      <c r="S393" s="225"/>
      <c r="T393" s="226"/>
      <c r="AT393" s="227" t="s">
        <v>151</v>
      </c>
      <c r="AU393" s="227" t="s">
        <v>85</v>
      </c>
      <c r="AV393" s="11" t="s">
        <v>85</v>
      </c>
      <c r="AW393" s="11" t="s">
        <v>36</v>
      </c>
      <c r="AX393" s="11" t="s">
        <v>83</v>
      </c>
      <c r="AY393" s="227" t="s">
        <v>140</v>
      </c>
    </row>
    <row r="394" spans="2:65" s="1" customFormat="1" ht="16.5" customHeight="1">
      <c r="B394" s="36"/>
      <c r="C394" s="202" t="s">
        <v>727</v>
      </c>
      <c r="D394" s="202" t="s">
        <v>142</v>
      </c>
      <c r="E394" s="203" t="s">
        <v>728</v>
      </c>
      <c r="F394" s="204" t="s">
        <v>729</v>
      </c>
      <c r="G394" s="205" t="s">
        <v>263</v>
      </c>
      <c r="H394" s="206">
        <v>24.266</v>
      </c>
      <c r="I394" s="207"/>
      <c r="J394" s="208">
        <f>ROUND(I394*H394,2)</f>
        <v>0</v>
      </c>
      <c r="K394" s="204" t="s">
        <v>146</v>
      </c>
      <c r="L394" s="41"/>
      <c r="M394" s="209" t="s">
        <v>21</v>
      </c>
      <c r="N394" s="210" t="s">
        <v>46</v>
      </c>
      <c r="O394" s="77"/>
      <c r="P394" s="211">
        <f>O394*H394</f>
        <v>0</v>
      </c>
      <c r="Q394" s="211">
        <v>0</v>
      </c>
      <c r="R394" s="211">
        <f>Q394*H394</f>
        <v>0</v>
      </c>
      <c r="S394" s="211">
        <v>0.029</v>
      </c>
      <c r="T394" s="212">
        <f>S394*H394</f>
        <v>0.703714</v>
      </c>
      <c r="AR394" s="15" t="s">
        <v>147</v>
      </c>
      <c r="AT394" s="15" t="s">
        <v>142</v>
      </c>
      <c r="AU394" s="15" t="s">
        <v>85</v>
      </c>
      <c r="AY394" s="15" t="s">
        <v>140</v>
      </c>
      <c r="BE394" s="213">
        <f>IF(N394="základní",J394,0)</f>
        <v>0</v>
      </c>
      <c r="BF394" s="213">
        <f>IF(N394="snížená",J394,0)</f>
        <v>0</v>
      </c>
      <c r="BG394" s="213">
        <f>IF(N394="zákl. přenesená",J394,0)</f>
        <v>0</v>
      </c>
      <c r="BH394" s="213">
        <f>IF(N394="sníž. přenesená",J394,0)</f>
        <v>0</v>
      </c>
      <c r="BI394" s="213">
        <f>IF(N394="nulová",J394,0)</f>
        <v>0</v>
      </c>
      <c r="BJ394" s="15" t="s">
        <v>83</v>
      </c>
      <c r="BK394" s="213">
        <f>ROUND(I394*H394,2)</f>
        <v>0</v>
      </c>
      <c r="BL394" s="15" t="s">
        <v>147</v>
      </c>
      <c r="BM394" s="15" t="s">
        <v>730</v>
      </c>
    </row>
    <row r="395" spans="2:51" s="11" customFormat="1" ht="12">
      <c r="B395" s="217"/>
      <c r="C395" s="218"/>
      <c r="D395" s="214" t="s">
        <v>151</v>
      </c>
      <c r="E395" s="219" t="s">
        <v>21</v>
      </c>
      <c r="F395" s="220" t="s">
        <v>731</v>
      </c>
      <c r="G395" s="218"/>
      <c r="H395" s="221">
        <v>24.266</v>
      </c>
      <c r="I395" s="222"/>
      <c r="J395" s="218"/>
      <c r="K395" s="218"/>
      <c r="L395" s="223"/>
      <c r="M395" s="224"/>
      <c r="N395" s="225"/>
      <c r="O395" s="225"/>
      <c r="P395" s="225"/>
      <c r="Q395" s="225"/>
      <c r="R395" s="225"/>
      <c r="S395" s="225"/>
      <c r="T395" s="226"/>
      <c r="AT395" s="227" t="s">
        <v>151</v>
      </c>
      <c r="AU395" s="227" t="s">
        <v>85</v>
      </c>
      <c r="AV395" s="11" t="s">
        <v>85</v>
      </c>
      <c r="AW395" s="11" t="s">
        <v>36</v>
      </c>
      <c r="AX395" s="11" t="s">
        <v>83</v>
      </c>
      <c r="AY395" s="227" t="s">
        <v>140</v>
      </c>
    </row>
    <row r="396" spans="2:65" s="1" customFormat="1" ht="16.5" customHeight="1">
      <c r="B396" s="36"/>
      <c r="C396" s="202" t="s">
        <v>732</v>
      </c>
      <c r="D396" s="202" t="s">
        <v>142</v>
      </c>
      <c r="E396" s="203" t="s">
        <v>733</v>
      </c>
      <c r="F396" s="204" t="s">
        <v>734</v>
      </c>
      <c r="G396" s="205" t="s">
        <v>199</v>
      </c>
      <c r="H396" s="206">
        <v>79.1</v>
      </c>
      <c r="I396" s="207"/>
      <c r="J396" s="208">
        <f>ROUND(I396*H396,2)</f>
        <v>0</v>
      </c>
      <c r="K396" s="204" t="s">
        <v>146</v>
      </c>
      <c r="L396" s="41"/>
      <c r="M396" s="209" t="s">
        <v>21</v>
      </c>
      <c r="N396" s="210" t="s">
        <v>46</v>
      </c>
      <c r="O396" s="77"/>
      <c r="P396" s="211">
        <f>O396*H396</f>
        <v>0</v>
      </c>
      <c r="Q396" s="211">
        <v>1E-05</v>
      </c>
      <c r="R396" s="211">
        <f>Q396*H396</f>
        <v>0.000791</v>
      </c>
      <c r="S396" s="211">
        <v>0</v>
      </c>
      <c r="T396" s="212">
        <f>S396*H396</f>
        <v>0</v>
      </c>
      <c r="AR396" s="15" t="s">
        <v>147</v>
      </c>
      <c r="AT396" s="15" t="s">
        <v>142</v>
      </c>
      <c r="AU396" s="15" t="s">
        <v>85</v>
      </c>
      <c r="AY396" s="15" t="s">
        <v>140</v>
      </c>
      <c r="BE396" s="213">
        <f>IF(N396="základní",J396,0)</f>
        <v>0</v>
      </c>
      <c r="BF396" s="213">
        <f>IF(N396="snížená",J396,0)</f>
        <v>0</v>
      </c>
      <c r="BG396" s="213">
        <f>IF(N396="zákl. přenesená",J396,0)</f>
        <v>0</v>
      </c>
      <c r="BH396" s="213">
        <f>IF(N396="sníž. přenesená",J396,0)</f>
        <v>0</v>
      </c>
      <c r="BI396" s="213">
        <f>IF(N396="nulová",J396,0)</f>
        <v>0</v>
      </c>
      <c r="BJ396" s="15" t="s">
        <v>83</v>
      </c>
      <c r="BK396" s="213">
        <f>ROUND(I396*H396,2)</f>
        <v>0</v>
      </c>
      <c r="BL396" s="15" t="s">
        <v>147</v>
      </c>
      <c r="BM396" s="15" t="s">
        <v>735</v>
      </c>
    </row>
    <row r="397" spans="2:51" s="11" customFormat="1" ht="12">
      <c r="B397" s="217"/>
      <c r="C397" s="218"/>
      <c r="D397" s="214" t="s">
        <v>151</v>
      </c>
      <c r="E397" s="219" t="s">
        <v>21</v>
      </c>
      <c r="F397" s="220" t="s">
        <v>736</v>
      </c>
      <c r="G397" s="218"/>
      <c r="H397" s="221">
        <v>79.1</v>
      </c>
      <c r="I397" s="222"/>
      <c r="J397" s="218"/>
      <c r="K397" s="218"/>
      <c r="L397" s="223"/>
      <c r="M397" s="224"/>
      <c r="N397" s="225"/>
      <c r="O397" s="225"/>
      <c r="P397" s="225"/>
      <c r="Q397" s="225"/>
      <c r="R397" s="225"/>
      <c r="S397" s="225"/>
      <c r="T397" s="226"/>
      <c r="AT397" s="227" t="s">
        <v>151</v>
      </c>
      <c r="AU397" s="227" t="s">
        <v>85</v>
      </c>
      <c r="AV397" s="11" t="s">
        <v>85</v>
      </c>
      <c r="AW397" s="11" t="s">
        <v>36</v>
      </c>
      <c r="AX397" s="11" t="s">
        <v>83</v>
      </c>
      <c r="AY397" s="227" t="s">
        <v>140</v>
      </c>
    </row>
    <row r="398" spans="2:65" s="1" customFormat="1" ht="16.5" customHeight="1">
      <c r="B398" s="36"/>
      <c r="C398" s="202" t="s">
        <v>737</v>
      </c>
      <c r="D398" s="202" t="s">
        <v>142</v>
      </c>
      <c r="E398" s="203" t="s">
        <v>738</v>
      </c>
      <c r="F398" s="204" t="s">
        <v>739</v>
      </c>
      <c r="G398" s="205" t="s">
        <v>155</v>
      </c>
      <c r="H398" s="206">
        <v>48</v>
      </c>
      <c r="I398" s="207"/>
      <c r="J398" s="208">
        <f>ROUND(I398*H398,2)</f>
        <v>0</v>
      </c>
      <c r="K398" s="204" t="s">
        <v>146</v>
      </c>
      <c r="L398" s="41"/>
      <c r="M398" s="209" t="s">
        <v>21</v>
      </c>
      <c r="N398" s="210" t="s">
        <v>46</v>
      </c>
      <c r="O398" s="77"/>
      <c r="P398" s="211">
        <f>O398*H398</f>
        <v>0</v>
      </c>
      <c r="Q398" s="211">
        <v>0</v>
      </c>
      <c r="R398" s="211">
        <f>Q398*H398</f>
        <v>0</v>
      </c>
      <c r="S398" s="211">
        <v>0.05</v>
      </c>
      <c r="T398" s="212">
        <f>S398*H398</f>
        <v>2.4000000000000004</v>
      </c>
      <c r="AR398" s="15" t="s">
        <v>147</v>
      </c>
      <c r="AT398" s="15" t="s">
        <v>142</v>
      </c>
      <c r="AU398" s="15" t="s">
        <v>85</v>
      </c>
      <c r="AY398" s="15" t="s">
        <v>140</v>
      </c>
      <c r="BE398" s="213">
        <f>IF(N398="základní",J398,0)</f>
        <v>0</v>
      </c>
      <c r="BF398" s="213">
        <f>IF(N398="snížená",J398,0)</f>
        <v>0</v>
      </c>
      <c r="BG398" s="213">
        <f>IF(N398="zákl. přenesená",J398,0)</f>
        <v>0</v>
      </c>
      <c r="BH398" s="213">
        <f>IF(N398="sníž. přenesená",J398,0)</f>
        <v>0</v>
      </c>
      <c r="BI398" s="213">
        <f>IF(N398="nulová",J398,0)</f>
        <v>0</v>
      </c>
      <c r="BJ398" s="15" t="s">
        <v>83</v>
      </c>
      <c r="BK398" s="213">
        <f>ROUND(I398*H398,2)</f>
        <v>0</v>
      </c>
      <c r="BL398" s="15" t="s">
        <v>147</v>
      </c>
      <c r="BM398" s="15" t="s">
        <v>740</v>
      </c>
    </row>
    <row r="399" spans="2:51" s="11" customFormat="1" ht="12">
      <c r="B399" s="217"/>
      <c r="C399" s="218"/>
      <c r="D399" s="214" t="s">
        <v>151</v>
      </c>
      <c r="E399" s="219" t="s">
        <v>21</v>
      </c>
      <c r="F399" s="220" t="s">
        <v>569</v>
      </c>
      <c r="G399" s="218"/>
      <c r="H399" s="221">
        <v>48</v>
      </c>
      <c r="I399" s="222"/>
      <c r="J399" s="218"/>
      <c r="K399" s="218"/>
      <c r="L399" s="223"/>
      <c r="M399" s="224"/>
      <c r="N399" s="225"/>
      <c r="O399" s="225"/>
      <c r="P399" s="225"/>
      <c r="Q399" s="225"/>
      <c r="R399" s="225"/>
      <c r="S399" s="225"/>
      <c r="T399" s="226"/>
      <c r="AT399" s="227" t="s">
        <v>151</v>
      </c>
      <c r="AU399" s="227" t="s">
        <v>85</v>
      </c>
      <c r="AV399" s="11" t="s">
        <v>85</v>
      </c>
      <c r="AW399" s="11" t="s">
        <v>36</v>
      </c>
      <c r="AX399" s="11" t="s">
        <v>83</v>
      </c>
      <c r="AY399" s="227" t="s">
        <v>140</v>
      </c>
    </row>
    <row r="400" spans="2:65" s="1" customFormat="1" ht="16.5" customHeight="1">
      <c r="B400" s="36"/>
      <c r="C400" s="202" t="s">
        <v>741</v>
      </c>
      <c r="D400" s="202" t="s">
        <v>142</v>
      </c>
      <c r="E400" s="203" t="s">
        <v>742</v>
      </c>
      <c r="F400" s="204" t="s">
        <v>743</v>
      </c>
      <c r="G400" s="205" t="s">
        <v>155</v>
      </c>
      <c r="H400" s="206">
        <v>437</v>
      </c>
      <c r="I400" s="207"/>
      <c r="J400" s="208">
        <f>ROUND(I400*H400,2)</f>
        <v>0</v>
      </c>
      <c r="K400" s="204" t="s">
        <v>146</v>
      </c>
      <c r="L400" s="41"/>
      <c r="M400" s="209" t="s">
        <v>21</v>
      </c>
      <c r="N400" s="210" t="s">
        <v>46</v>
      </c>
      <c r="O400" s="77"/>
      <c r="P400" s="211">
        <f>O400*H400</f>
        <v>0</v>
      </c>
      <c r="Q400" s="211">
        <v>0</v>
      </c>
      <c r="R400" s="211">
        <f>Q400*H400</f>
        <v>0</v>
      </c>
      <c r="S400" s="211">
        <v>0.063</v>
      </c>
      <c r="T400" s="212">
        <f>S400*H400</f>
        <v>27.531</v>
      </c>
      <c r="AR400" s="15" t="s">
        <v>147</v>
      </c>
      <c r="AT400" s="15" t="s">
        <v>142</v>
      </c>
      <c r="AU400" s="15" t="s">
        <v>85</v>
      </c>
      <c r="AY400" s="15" t="s">
        <v>140</v>
      </c>
      <c r="BE400" s="213">
        <f>IF(N400="základní",J400,0)</f>
        <v>0</v>
      </c>
      <c r="BF400" s="213">
        <f>IF(N400="snížená",J400,0)</f>
        <v>0</v>
      </c>
      <c r="BG400" s="213">
        <f>IF(N400="zákl. přenesená",J400,0)</f>
        <v>0</v>
      </c>
      <c r="BH400" s="213">
        <f>IF(N400="sníž. přenesená",J400,0)</f>
        <v>0</v>
      </c>
      <c r="BI400" s="213">
        <f>IF(N400="nulová",J400,0)</f>
        <v>0</v>
      </c>
      <c r="BJ400" s="15" t="s">
        <v>83</v>
      </c>
      <c r="BK400" s="213">
        <f>ROUND(I400*H400,2)</f>
        <v>0</v>
      </c>
      <c r="BL400" s="15" t="s">
        <v>147</v>
      </c>
      <c r="BM400" s="15" t="s">
        <v>744</v>
      </c>
    </row>
    <row r="401" spans="2:47" s="1" customFormat="1" ht="12">
      <c r="B401" s="36"/>
      <c r="C401" s="37"/>
      <c r="D401" s="214" t="s">
        <v>149</v>
      </c>
      <c r="E401" s="37"/>
      <c r="F401" s="215" t="s">
        <v>745</v>
      </c>
      <c r="G401" s="37"/>
      <c r="H401" s="37"/>
      <c r="I401" s="128"/>
      <c r="J401" s="37"/>
      <c r="K401" s="37"/>
      <c r="L401" s="41"/>
      <c r="M401" s="216"/>
      <c r="N401" s="77"/>
      <c r="O401" s="77"/>
      <c r="P401" s="77"/>
      <c r="Q401" s="77"/>
      <c r="R401" s="77"/>
      <c r="S401" s="77"/>
      <c r="T401" s="78"/>
      <c r="AT401" s="15" t="s">
        <v>149</v>
      </c>
      <c r="AU401" s="15" t="s">
        <v>85</v>
      </c>
    </row>
    <row r="402" spans="2:51" s="11" customFormat="1" ht="12">
      <c r="B402" s="217"/>
      <c r="C402" s="218"/>
      <c r="D402" s="214" t="s">
        <v>151</v>
      </c>
      <c r="E402" s="219" t="s">
        <v>21</v>
      </c>
      <c r="F402" s="220" t="s">
        <v>746</v>
      </c>
      <c r="G402" s="218"/>
      <c r="H402" s="221">
        <v>437</v>
      </c>
      <c r="I402" s="222"/>
      <c r="J402" s="218"/>
      <c r="K402" s="218"/>
      <c r="L402" s="223"/>
      <c r="M402" s="224"/>
      <c r="N402" s="225"/>
      <c r="O402" s="225"/>
      <c r="P402" s="225"/>
      <c r="Q402" s="225"/>
      <c r="R402" s="225"/>
      <c r="S402" s="225"/>
      <c r="T402" s="226"/>
      <c r="AT402" s="227" t="s">
        <v>151</v>
      </c>
      <c r="AU402" s="227" t="s">
        <v>85</v>
      </c>
      <c r="AV402" s="11" t="s">
        <v>85</v>
      </c>
      <c r="AW402" s="11" t="s">
        <v>36</v>
      </c>
      <c r="AX402" s="11" t="s">
        <v>83</v>
      </c>
      <c r="AY402" s="227" t="s">
        <v>140</v>
      </c>
    </row>
    <row r="403" spans="2:65" s="1" customFormat="1" ht="16.5" customHeight="1">
      <c r="B403" s="36"/>
      <c r="C403" s="202" t="s">
        <v>747</v>
      </c>
      <c r="D403" s="202" t="s">
        <v>142</v>
      </c>
      <c r="E403" s="203" t="s">
        <v>748</v>
      </c>
      <c r="F403" s="204" t="s">
        <v>749</v>
      </c>
      <c r="G403" s="205" t="s">
        <v>155</v>
      </c>
      <c r="H403" s="206">
        <v>168</v>
      </c>
      <c r="I403" s="207"/>
      <c r="J403" s="208">
        <f>ROUND(I403*H403,2)</f>
        <v>0</v>
      </c>
      <c r="K403" s="204" t="s">
        <v>146</v>
      </c>
      <c r="L403" s="41"/>
      <c r="M403" s="209" t="s">
        <v>21</v>
      </c>
      <c r="N403" s="210" t="s">
        <v>46</v>
      </c>
      <c r="O403" s="77"/>
      <c r="P403" s="211">
        <f>O403*H403</f>
        <v>0</v>
      </c>
      <c r="Q403" s="211">
        <v>0</v>
      </c>
      <c r="R403" s="211">
        <f>Q403*H403</f>
        <v>0</v>
      </c>
      <c r="S403" s="211">
        <v>0</v>
      </c>
      <c r="T403" s="212">
        <f>S403*H403</f>
        <v>0</v>
      </c>
      <c r="AR403" s="15" t="s">
        <v>147</v>
      </c>
      <c r="AT403" s="15" t="s">
        <v>142</v>
      </c>
      <c r="AU403" s="15" t="s">
        <v>85</v>
      </c>
      <c r="AY403" s="15" t="s">
        <v>140</v>
      </c>
      <c r="BE403" s="213">
        <f>IF(N403="základní",J403,0)</f>
        <v>0</v>
      </c>
      <c r="BF403" s="213">
        <f>IF(N403="snížená",J403,0)</f>
        <v>0</v>
      </c>
      <c r="BG403" s="213">
        <f>IF(N403="zákl. přenesená",J403,0)</f>
        <v>0</v>
      </c>
      <c r="BH403" s="213">
        <f>IF(N403="sníž. přenesená",J403,0)</f>
        <v>0</v>
      </c>
      <c r="BI403" s="213">
        <f>IF(N403="nulová",J403,0)</f>
        <v>0</v>
      </c>
      <c r="BJ403" s="15" t="s">
        <v>83</v>
      </c>
      <c r="BK403" s="213">
        <f>ROUND(I403*H403,2)</f>
        <v>0</v>
      </c>
      <c r="BL403" s="15" t="s">
        <v>147</v>
      </c>
      <c r="BM403" s="15" t="s">
        <v>750</v>
      </c>
    </row>
    <row r="404" spans="2:47" s="1" customFormat="1" ht="12">
      <c r="B404" s="36"/>
      <c r="C404" s="37"/>
      <c r="D404" s="214" t="s">
        <v>149</v>
      </c>
      <c r="E404" s="37"/>
      <c r="F404" s="215" t="s">
        <v>751</v>
      </c>
      <c r="G404" s="37"/>
      <c r="H404" s="37"/>
      <c r="I404" s="128"/>
      <c r="J404" s="37"/>
      <c r="K404" s="37"/>
      <c r="L404" s="41"/>
      <c r="M404" s="216"/>
      <c r="N404" s="77"/>
      <c r="O404" s="77"/>
      <c r="P404" s="77"/>
      <c r="Q404" s="77"/>
      <c r="R404" s="77"/>
      <c r="S404" s="77"/>
      <c r="T404" s="78"/>
      <c r="AT404" s="15" t="s">
        <v>149</v>
      </c>
      <c r="AU404" s="15" t="s">
        <v>85</v>
      </c>
    </row>
    <row r="405" spans="2:51" s="11" customFormat="1" ht="12">
      <c r="B405" s="217"/>
      <c r="C405" s="218"/>
      <c r="D405" s="214" t="s">
        <v>151</v>
      </c>
      <c r="E405" s="219" t="s">
        <v>21</v>
      </c>
      <c r="F405" s="220" t="s">
        <v>752</v>
      </c>
      <c r="G405" s="218"/>
      <c r="H405" s="221">
        <v>168</v>
      </c>
      <c r="I405" s="222"/>
      <c r="J405" s="218"/>
      <c r="K405" s="218"/>
      <c r="L405" s="223"/>
      <c r="M405" s="224"/>
      <c r="N405" s="225"/>
      <c r="O405" s="225"/>
      <c r="P405" s="225"/>
      <c r="Q405" s="225"/>
      <c r="R405" s="225"/>
      <c r="S405" s="225"/>
      <c r="T405" s="226"/>
      <c r="AT405" s="227" t="s">
        <v>151</v>
      </c>
      <c r="AU405" s="227" t="s">
        <v>85</v>
      </c>
      <c r="AV405" s="11" t="s">
        <v>85</v>
      </c>
      <c r="AW405" s="11" t="s">
        <v>36</v>
      </c>
      <c r="AX405" s="11" t="s">
        <v>83</v>
      </c>
      <c r="AY405" s="227" t="s">
        <v>140</v>
      </c>
    </row>
    <row r="406" spans="2:65" s="1" customFormat="1" ht="16.5" customHeight="1">
      <c r="B406" s="36"/>
      <c r="C406" s="202" t="s">
        <v>753</v>
      </c>
      <c r="D406" s="202" t="s">
        <v>142</v>
      </c>
      <c r="E406" s="203" t="s">
        <v>754</v>
      </c>
      <c r="F406" s="204" t="s">
        <v>755</v>
      </c>
      <c r="G406" s="205" t="s">
        <v>155</v>
      </c>
      <c r="H406" s="206">
        <v>485</v>
      </c>
      <c r="I406" s="207"/>
      <c r="J406" s="208">
        <f>ROUND(I406*H406,2)</f>
        <v>0</v>
      </c>
      <c r="K406" s="204" t="s">
        <v>146</v>
      </c>
      <c r="L406" s="41"/>
      <c r="M406" s="209" t="s">
        <v>21</v>
      </c>
      <c r="N406" s="210" t="s">
        <v>46</v>
      </c>
      <c r="O406" s="77"/>
      <c r="P406" s="211">
        <f>O406*H406</f>
        <v>0</v>
      </c>
      <c r="Q406" s="211">
        <v>0</v>
      </c>
      <c r="R406" s="211">
        <f>Q406*H406</f>
        <v>0</v>
      </c>
      <c r="S406" s="211">
        <v>0</v>
      </c>
      <c r="T406" s="212">
        <f>S406*H406</f>
        <v>0</v>
      </c>
      <c r="AR406" s="15" t="s">
        <v>147</v>
      </c>
      <c r="AT406" s="15" t="s">
        <v>142</v>
      </c>
      <c r="AU406" s="15" t="s">
        <v>85</v>
      </c>
      <c r="AY406" s="15" t="s">
        <v>140</v>
      </c>
      <c r="BE406" s="213">
        <f>IF(N406="základní",J406,0)</f>
        <v>0</v>
      </c>
      <c r="BF406" s="213">
        <f>IF(N406="snížená",J406,0)</f>
        <v>0</v>
      </c>
      <c r="BG406" s="213">
        <f>IF(N406="zákl. přenesená",J406,0)</f>
        <v>0</v>
      </c>
      <c r="BH406" s="213">
        <f>IF(N406="sníž. přenesená",J406,0)</f>
        <v>0</v>
      </c>
      <c r="BI406" s="213">
        <f>IF(N406="nulová",J406,0)</f>
        <v>0</v>
      </c>
      <c r="BJ406" s="15" t="s">
        <v>83</v>
      </c>
      <c r="BK406" s="213">
        <f>ROUND(I406*H406,2)</f>
        <v>0</v>
      </c>
      <c r="BL406" s="15" t="s">
        <v>147</v>
      </c>
      <c r="BM406" s="15" t="s">
        <v>756</v>
      </c>
    </row>
    <row r="407" spans="2:47" s="1" customFormat="1" ht="12">
      <c r="B407" s="36"/>
      <c r="C407" s="37"/>
      <c r="D407" s="214" t="s">
        <v>149</v>
      </c>
      <c r="E407" s="37"/>
      <c r="F407" s="215" t="s">
        <v>751</v>
      </c>
      <c r="G407" s="37"/>
      <c r="H407" s="37"/>
      <c r="I407" s="128"/>
      <c r="J407" s="37"/>
      <c r="K407" s="37"/>
      <c r="L407" s="41"/>
      <c r="M407" s="216"/>
      <c r="N407" s="77"/>
      <c r="O407" s="77"/>
      <c r="P407" s="77"/>
      <c r="Q407" s="77"/>
      <c r="R407" s="77"/>
      <c r="S407" s="77"/>
      <c r="T407" s="78"/>
      <c r="AT407" s="15" t="s">
        <v>149</v>
      </c>
      <c r="AU407" s="15" t="s">
        <v>85</v>
      </c>
    </row>
    <row r="408" spans="2:51" s="11" customFormat="1" ht="12">
      <c r="B408" s="217"/>
      <c r="C408" s="218"/>
      <c r="D408" s="214" t="s">
        <v>151</v>
      </c>
      <c r="E408" s="219" t="s">
        <v>21</v>
      </c>
      <c r="F408" s="220" t="s">
        <v>757</v>
      </c>
      <c r="G408" s="218"/>
      <c r="H408" s="221">
        <v>485</v>
      </c>
      <c r="I408" s="222"/>
      <c r="J408" s="218"/>
      <c r="K408" s="218"/>
      <c r="L408" s="223"/>
      <c r="M408" s="224"/>
      <c r="N408" s="225"/>
      <c r="O408" s="225"/>
      <c r="P408" s="225"/>
      <c r="Q408" s="225"/>
      <c r="R408" s="225"/>
      <c r="S408" s="225"/>
      <c r="T408" s="226"/>
      <c r="AT408" s="227" t="s">
        <v>151</v>
      </c>
      <c r="AU408" s="227" t="s">
        <v>85</v>
      </c>
      <c r="AV408" s="11" t="s">
        <v>85</v>
      </c>
      <c r="AW408" s="11" t="s">
        <v>36</v>
      </c>
      <c r="AX408" s="11" t="s">
        <v>83</v>
      </c>
      <c r="AY408" s="227" t="s">
        <v>140</v>
      </c>
    </row>
    <row r="409" spans="2:65" s="1" customFormat="1" ht="16.5" customHeight="1">
      <c r="B409" s="36"/>
      <c r="C409" s="202" t="s">
        <v>758</v>
      </c>
      <c r="D409" s="202" t="s">
        <v>142</v>
      </c>
      <c r="E409" s="203" t="s">
        <v>759</v>
      </c>
      <c r="F409" s="204" t="s">
        <v>760</v>
      </c>
      <c r="G409" s="205" t="s">
        <v>155</v>
      </c>
      <c r="H409" s="206">
        <v>485</v>
      </c>
      <c r="I409" s="207"/>
      <c r="J409" s="208">
        <f>ROUND(I409*H409,2)</f>
        <v>0</v>
      </c>
      <c r="K409" s="204" t="s">
        <v>146</v>
      </c>
      <c r="L409" s="41"/>
      <c r="M409" s="209" t="s">
        <v>21</v>
      </c>
      <c r="N409" s="210" t="s">
        <v>46</v>
      </c>
      <c r="O409" s="77"/>
      <c r="P409" s="211">
        <f>O409*H409</f>
        <v>0</v>
      </c>
      <c r="Q409" s="211">
        <v>0</v>
      </c>
      <c r="R409" s="211">
        <f>Q409*H409</f>
        <v>0</v>
      </c>
      <c r="S409" s="211">
        <v>0</v>
      </c>
      <c r="T409" s="212">
        <f>S409*H409</f>
        <v>0</v>
      </c>
      <c r="AR409" s="15" t="s">
        <v>147</v>
      </c>
      <c r="AT409" s="15" t="s">
        <v>142</v>
      </c>
      <c r="AU409" s="15" t="s">
        <v>85</v>
      </c>
      <c r="AY409" s="15" t="s">
        <v>140</v>
      </c>
      <c r="BE409" s="213">
        <f>IF(N409="základní",J409,0)</f>
        <v>0</v>
      </c>
      <c r="BF409" s="213">
        <f>IF(N409="snížená",J409,0)</f>
        <v>0</v>
      </c>
      <c r="BG409" s="213">
        <f>IF(N409="zákl. přenesená",J409,0)</f>
        <v>0</v>
      </c>
      <c r="BH409" s="213">
        <f>IF(N409="sníž. přenesená",J409,0)</f>
        <v>0</v>
      </c>
      <c r="BI409" s="213">
        <f>IF(N409="nulová",J409,0)</f>
        <v>0</v>
      </c>
      <c r="BJ409" s="15" t="s">
        <v>83</v>
      </c>
      <c r="BK409" s="213">
        <f>ROUND(I409*H409,2)</f>
        <v>0</v>
      </c>
      <c r="BL409" s="15" t="s">
        <v>147</v>
      </c>
      <c r="BM409" s="15" t="s">
        <v>761</v>
      </c>
    </row>
    <row r="410" spans="2:47" s="1" customFormat="1" ht="12">
      <c r="B410" s="36"/>
      <c r="C410" s="37"/>
      <c r="D410" s="214" t="s">
        <v>149</v>
      </c>
      <c r="E410" s="37"/>
      <c r="F410" s="215" t="s">
        <v>751</v>
      </c>
      <c r="G410" s="37"/>
      <c r="H410" s="37"/>
      <c r="I410" s="128"/>
      <c r="J410" s="37"/>
      <c r="K410" s="37"/>
      <c r="L410" s="41"/>
      <c r="M410" s="216"/>
      <c r="N410" s="77"/>
      <c r="O410" s="77"/>
      <c r="P410" s="77"/>
      <c r="Q410" s="77"/>
      <c r="R410" s="77"/>
      <c r="S410" s="77"/>
      <c r="T410" s="78"/>
      <c r="AT410" s="15" t="s">
        <v>149</v>
      </c>
      <c r="AU410" s="15" t="s">
        <v>85</v>
      </c>
    </row>
    <row r="411" spans="2:65" s="1" customFormat="1" ht="22.5" customHeight="1">
      <c r="B411" s="36"/>
      <c r="C411" s="202" t="s">
        <v>762</v>
      </c>
      <c r="D411" s="202" t="s">
        <v>142</v>
      </c>
      <c r="E411" s="203" t="s">
        <v>763</v>
      </c>
      <c r="F411" s="204" t="s">
        <v>764</v>
      </c>
      <c r="G411" s="205" t="s">
        <v>155</v>
      </c>
      <c r="H411" s="206">
        <v>485</v>
      </c>
      <c r="I411" s="207"/>
      <c r="J411" s="208">
        <f>ROUND(I411*H411,2)</f>
        <v>0</v>
      </c>
      <c r="K411" s="204" t="s">
        <v>146</v>
      </c>
      <c r="L411" s="41"/>
      <c r="M411" s="209" t="s">
        <v>21</v>
      </c>
      <c r="N411" s="210" t="s">
        <v>46</v>
      </c>
      <c r="O411" s="77"/>
      <c r="P411" s="211">
        <f>O411*H411</f>
        <v>0</v>
      </c>
      <c r="Q411" s="211">
        <v>0</v>
      </c>
      <c r="R411" s="211">
        <f>Q411*H411</f>
        <v>0</v>
      </c>
      <c r="S411" s="211">
        <v>0.0233</v>
      </c>
      <c r="T411" s="212">
        <f>S411*H411</f>
        <v>11.300500000000001</v>
      </c>
      <c r="AR411" s="15" t="s">
        <v>147</v>
      </c>
      <c r="AT411" s="15" t="s">
        <v>142</v>
      </c>
      <c r="AU411" s="15" t="s">
        <v>85</v>
      </c>
      <c r="AY411" s="15" t="s">
        <v>140</v>
      </c>
      <c r="BE411" s="213">
        <f>IF(N411="základní",J411,0)</f>
        <v>0</v>
      </c>
      <c r="BF411" s="213">
        <f>IF(N411="snížená",J411,0)</f>
        <v>0</v>
      </c>
      <c r="BG411" s="213">
        <f>IF(N411="zákl. přenesená",J411,0)</f>
        <v>0</v>
      </c>
      <c r="BH411" s="213">
        <f>IF(N411="sníž. přenesená",J411,0)</f>
        <v>0</v>
      </c>
      <c r="BI411" s="213">
        <f>IF(N411="nulová",J411,0)</f>
        <v>0</v>
      </c>
      <c r="BJ411" s="15" t="s">
        <v>83</v>
      </c>
      <c r="BK411" s="213">
        <f>ROUND(I411*H411,2)</f>
        <v>0</v>
      </c>
      <c r="BL411" s="15" t="s">
        <v>147</v>
      </c>
      <c r="BM411" s="15" t="s">
        <v>765</v>
      </c>
    </row>
    <row r="412" spans="2:47" s="1" customFormat="1" ht="12">
      <c r="B412" s="36"/>
      <c r="C412" s="37"/>
      <c r="D412" s="214" t="s">
        <v>149</v>
      </c>
      <c r="E412" s="37"/>
      <c r="F412" s="215" t="s">
        <v>766</v>
      </c>
      <c r="G412" s="37"/>
      <c r="H412" s="37"/>
      <c r="I412" s="128"/>
      <c r="J412" s="37"/>
      <c r="K412" s="37"/>
      <c r="L412" s="41"/>
      <c r="M412" s="216"/>
      <c r="N412" s="77"/>
      <c r="O412" s="77"/>
      <c r="P412" s="77"/>
      <c r="Q412" s="77"/>
      <c r="R412" s="77"/>
      <c r="S412" s="77"/>
      <c r="T412" s="78"/>
      <c r="AT412" s="15" t="s">
        <v>149</v>
      </c>
      <c r="AU412" s="15" t="s">
        <v>85</v>
      </c>
    </row>
    <row r="413" spans="2:65" s="1" customFormat="1" ht="16.5" customHeight="1">
      <c r="B413" s="36"/>
      <c r="C413" s="202" t="s">
        <v>767</v>
      </c>
      <c r="D413" s="202" t="s">
        <v>142</v>
      </c>
      <c r="E413" s="203" t="s">
        <v>768</v>
      </c>
      <c r="F413" s="204" t="s">
        <v>769</v>
      </c>
      <c r="G413" s="205" t="s">
        <v>155</v>
      </c>
      <c r="H413" s="206">
        <v>485</v>
      </c>
      <c r="I413" s="207"/>
      <c r="J413" s="208">
        <f>ROUND(I413*H413,2)</f>
        <v>0</v>
      </c>
      <c r="K413" s="204" t="s">
        <v>146</v>
      </c>
      <c r="L413" s="41"/>
      <c r="M413" s="209" t="s">
        <v>21</v>
      </c>
      <c r="N413" s="210" t="s">
        <v>46</v>
      </c>
      <c r="O413" s="77"/>
      <c r="P413" s="211">
        <f>O413*H413</f>
        <v>0</v>
      </c>
      <c r="Q413" s="211">
        <v>0.02324</v>
      </c>
      <c r="R413" s="211">
        <f>Q413*H413</f>
        <v>11.2714</v>
      </c>
      <c r="S413" s="211">
        <v>0</v>
      </c>
      <c r="T413" s="212">
        <f>S413*H413</f>
        <v>0</v>
      </c>
      <c r="AR413" s="15" t="s">
        <v>147</v>
      </c>
      <c r="AT413" s="15" t="s">
        <v>142</v>
      </c>
      <c r="AU413" s="15" t="s">
        <v>85</v>
      </c>
      <c r="AY413" s="15" t="s">
        <v>140</v>
      </c>
      <c r="BE413" s="213">
        <f>IF(N413="základní",J413,0)</f>
        <v>0</v>
      </c>
      <c r="BF413" s="213">
        <f>IF(N413="snížená",J413,0)</f>
        <v>0</v>
      </c>
      <c r="BG413" s="213">
        <f>IF(N413="zákl. přenesená",J413,0)</f>
        <v>0</v>
      </c>
      <c r="BH413" s="213">
        <f>IF(N413="sníž. přenesená",J413,0)</f>
        <v>0</v>
      </c>
      <c r="BI413" s="213">
        <f>IF(N413="nulová",J413,0)</f>
        <v>0</v>
      </c>
      <c r="BJ413" s="15" t="s">
        <v>83</v>
      </c>
      <c r="BK413" s="213">
        <f>ROUND(I413*H413,2)</f>
        <v>0</v>
      </c>
      <c r="BL413" s="15" t="s">
        <v>147</v>
      </c>
      <c r="BM413" s="15" t="s">
        <v>770</v>
      </c>
    </row>
    <row r="414" spans="2:47" s="1" customFormat="1" ht="12">
      <c r="B414" s="36"/>
      <c r="C414" s="37"/>
      <c r="D414" s="214" t="s">
        <v>149</v>
      </c>
      <c r="E414" s="37"/>
      <c r="F414" s="215" t="s">
        <v>771</v>
      </c>
      <c r="G414" s="37"/>
      <c r="H414" s="37"/>
      <c r="I414" s="128"/>
      <c r="J414" s="37"/>
      <c r="K414" s="37"/>
      <c r="L414" s="41"/>
      <c r="M414" s="216"/>
      <c r="N414" s="77"/>
      <c r="O414" s="77"/>
      <c r="P414" s="77"/>
      <c r="Q414" s="77"/>
      <c r="R414" s="77"/>
      <c r="S414" s="77"/>
      <c r="T414" s="78"/>
      <c r="AT414" s="15" t="s">
        <v>149</v>
      </c>
      <c r="AU414" s="15" t="s">
        <v>85</v>
      </c>
    </row>
    <row r="415" spans="2:63" s="10" customFormat="1" ht="22.8" customHeight="1">
      <c r="B415" s="186"/>
      <c r="C415" s="187"/>
      <c r="D415" s="188" t="s">
        <v>74</v>
      </c>
      <c r="E415" s="200" t="s">
        <v>772</v>
      </c>
      <c r="F415" s="200" t="s">
        <v>773</v>
      </c>
      <c r="G415" s="187"/>
      <c r="H415" s="187"/>
      <c r="I415" s="190"/>
      <c r="J415" s="201">
        <f>BK415</f>
        <v>0</v>
      </c>
      <c r="K415" s="187"/>
      <c r="L415" s="192"/>
      <c r="M415" s="193"/>
      <c r="N415" s="194"/>
      <c r="O415" s="194"/>
      <c r="P415" s="195">
        <f>SUM(P416:P435)</f>
        <v>0</v>
      </c>
      <c r="Q415" s="194"/>
      <c r="R415" s="195">
        <f>SUM(R416:R435)</f>
        <v>0</v>
      </c>
      <c r="S415" s="194"/>
      <c r="T415" s="196">
        <f>SUM(T416:T435)</f>
        <v>0</v>
      </c>
      <c r="AR415" s="197" t="s">
        <v>83</v>
      </c>
      <c r="AT415" s="198" t="s">
        <v>74</v>
      </c>
      <c r="AU415" s="198" t="s">
        <v>83</v>
      </c>
      <c r="AY415" s="197" t="s">
        <v>140</v>
      </c>
      <c r="BK415" s="199">
        <f>SUM(BK416:BK435)</f>
        <v>0</v>
      </c>
    </row>
    <row r="416" spans="2:65" s="1" customFormat="1" ht="22.5" customHeight="1">
      <c r="B416" s="36"/>
      <c r="C416" s="202" t="s">
        <v>774</v>
      </c>
      <c r="D416" s="202" t="s">
        <v>142</v>
      </c>
      <c r="E416" s="203" t="s">
        <v>775</v>
      </c>
      <c r="F416" s="204" t="s">
        <v>776</v>
      </c>
      <c r="G416" s="205" t="s">
        <v>320</v>
      </c>
      <c r="H416" s="206">
        <v>411.876</v>
      </c>
      <c r="I416" s="207"/>
      <c r="J416" s="208">
        <f>ROUND(I416*H416,2)</f>
        <v>0</v>
      </c>
      <c r="K416" s="204" t="s">
        <v>146</v>
      </c>
      <c r="L416" s="41"/>
      <c r="M416" s="209" t="s">
        <v>21</v>
      </c>
      <c r="N416" s="210" t="s">
        <v>46</v>
      </c>
      <c r="O416" s="77"/>
      <c r="P416" s="211">
        <f>O416*H416</f>
        <v>0</v>
      </c>
      <c r="Q416" s="211">
        <v>0</v>
      </c>
      <c r="R416" s="211">
        <f>Q416*H416</f>
        <v>0</v>
      </c>
      <c r="S416" s="211">
        <v>0</v>
      </c>
      <c r="T416" s="212">
        <f>S416*H416</f>
        <v>0</v>
      </c>
      <c r="AR416" s="15" t="s">
        <v>147</v>
      </c>
      <c r="AT416" s="15" t="s">
        <v>142</v>
      </c>
      <c r="AU416" s="15" t="s">
        <v>85</v>
      </c>
      <c r="AY416" s="15" t="s">
        <v>140</v>
      </c>
      <c r="BE416" s="213">
        <f>IF(N416="základní",J416,0)</f>
        <v>0</v>
      </c>
      <c r="BF416" s="213">
        <f>IF(N416="snížená",J416,0)</f>
        <v>0</v>
      </c>
      <c r="BG416" s="213">
        <f>IF(N416="zákl. přenesená",J416,0)</f>
        <v>0</v>
      </c>
      <c r="BH416" s="213">
        <f>IF(N416="sníž. přenesená",J416,0)</f>
        <v>0</v>
      </c>
      <c r="BI416" s="213">
        <f>IF(N416="nulová",J416,0)</f>
        <v>0</v>
      </c>
      <c r="BJ416" s="15" t="s">
        <v>83</v>
      </c>
      <c r="BK416" s="213">
        <f>ROUND(I416*H416,2)</f>
        <v>0</v>
      </c>
      <c r="BL416" s="15" t="s">
        <v>147</v>
      </c>
      <c r="BM416" s="15" t="s">
        <v>777</v>
      </c>
    </row>
    <row r="417" spans="2:47" s="1" customFormat="1" ht="12">
      <c r="B417" s="36"/>
      <c r="C417" s="37"/>
      <c r="D417" s="214" t="s">
        <v>149</v>
      </c>
      <c r="E417" s="37"/>
      <c r="F417" s="215" t="s">
        <v>778</v>
      </c>
      <c r="G417" s="37"/>
      <c r="H417" s="37"/>
      <c r="I417" s="128"/>
      <c r="J417" s="37"/>
      <c r="K417" s="37"/>
      <c r="L417" s="41"/>
      <c r="M417" s="216"/>
      <c r="N417" s="77"/>
      <c r="O417" s="77"/>
      <c r="P417" s="77"/>
      <c r="Q417" s="77"/>
      <c r="R417" s="77"/>
      <c r="S417" s="77"/>
      <c r="T417" s="78"/>
      <c r="AT417" s="15" t="s">
        <v>149</v>
      </c>
      <c r="AU417" s="15" t="s">
        <v>85</v>
      </c>
    </row>
    <row r="418" spans="2:65" s="1" customFormat="1" ht="16.5" customHeight="1">
      <c r="B418" s="36"/>
      <c r="C418" s="202" t="s">
        <v>779</v>
      </c>
      <c r="D418" s="202" t="s">
        <v>142</v>
      </c>
      <c r="E418" s="203" t="s">
        <v>780</v>
      </c>
      <c r="F418" s="204" t="s">
        <v>781</v>
      </c>
      <c r="G418" s="205" t="s">
        <v>320</v>
      </c>
      <c r="H418" s="206">
        <v>411.876</v>
      </c>
      <c r="I418" s="207"/>
      <c r="J418" s="208">
        <f>ROUND(I418*H418,2)</f>
        <v>0</v>
      </c>
      <c r="K418" s="204" t="s">
        <v>146</v>
      </c>
      <c r="L418" s="41"/>
      <c r="M418" s="209" t="s">
        <v>21</v>
      </c>
      <c r="N418" s="210" t="s">
        <v>46</v>
      </c>
      <c r="O418" s="77"/>
      <c r="P418" s="211">
        <f>O418*H418</f>
        <v>0</v>
      </c>
      <c r="Q418" s="211">
        <v>0</v>
      </c>
      <c r="R418" s="211">
        <f>Q418*H418</f>
        <v>0</v>
      </c>
      <c r="S418" s="211">
        <v>0</v>
      </c>
      <c r="T418" s="212">
        <f>S418*H418</f>
        <v>0</v>
      </c>
      <c r="AR418" s="15" t="s">
        <v>147</v>
      </c>
      <c r="AT418" s="15" t="s">
        <v>142</v>
      </c>
      <c r="AU418" s="15" t="s">
        <v>85</v>
      </c>
      <c r="AY418" s="15" t="s">
        <v>140</v>
      </c>
      <c r="BE418" s="213">
        <f>IF(N418="základní",J418,0)</f>
        <v>0</v>
      </c>
      <c r="BF418" s="213">
        <f>IF(N418="snížená",J418,0)</f>
        <v>0</v>
      </c>
      <c r="BG418" s="213">
        <f>IF(N418="zákl. přenesená",J418,0)</f>
        <v>0</v>
      </c>
      <c r="BH418" s="213">
        <f>IF(N418="sníž. přenesená",J418,0)</f>
        <v>0</v>
      </c>
      <c r="BI418" s="213">
        <f>IF(N418="nulová",J418,0)</f>
        <v>0</v>
      </c>
      <c r="BJ418" s="15" t="s">
        <v>83</v>
      </c>
      <c r="BK418" s="213">
        <f>ROUND(I418*H418,2)</f>
        <v>0</v>
      </c>
      <c r="BL418" s="15" t="s">
        <v>147</v>
      </c>
      <c r="BM418" s="15" t="s">
        <v>782</v>
      </c>
    </row>
    <row r="419" spans="2:47" s="1" customFormat="1" ht="12">
      <c r="B419" s="36"/>
      <c r="C419" s="37"/>
      <c r="D419" s="214" t="s">
        <v>149</v>
      </c>
      <c r="E419" s="37"/>
      <c r="F419" s="215" t="s">
        <v>783</v>
      </c>
      <c r="G419" s="37"/>
      <c r="H419" s="37"/>
      <c r="I419" s="128"/>
      <c r="J419" s="37"/>
      <c r="K419" s="37"/>
      <c r="L419" s="41"/>
      <c r="M419" s="216"/>
      <c r="N419" s="77"/>
      <c r="O419" s="77"/>
      <c r="P419" s="77"/>
      <c r="Q419" s="77"/>
      <c r="R419" s="77"/>
      <c r="S419" s="77"/>
      <c r="T419" s="78"/>
      <c r="AT419" s="15" t="s">
        <v>149</v>
      </c>
      <c r="AU419" s="15" t="s">
        <v>85</v>
      </c>
    </row>
    <row r="420" spans="2:65" s="1" customFormat="1" ht="22.5" customHeight="1">
      <c r="B420" s="36"/>
      <c r="C420" s="202" t="s">
        <v>784</v>
      </c>
      <c r="D420" s="202" t="s">
        <v>142</v>
      </c>
      <c r="E420" s="203" t="s">
        <v>785</v>
      </c>
      <c r="F420" s="204" t="s">
        <v>786</v>
      </c>
      <c r="G420" s="205" t="s">
        <v>320</v>
      </c>
      <c r="H420" s="206">
        <v>6178.14</v>
      </c>
      <c r="I420" s="207"/>
      <c r="J420" s="208">
        <f>ROUND(I420*H420,2)</f>
        <v>0</v>
      </c>
      <c r="K420" s="204" t="s">
        <v>146</v>
      </c>
      <c r="L420" s="41"/>
      <c r="M420" s="209" t="s">
        <v>21</v>
      </c>
      <c r="N420" s="210" t="s">
        <v>46</v>
      </c>
      <c r="O420" s="77"/>
      <c r="P420" s="211">
        <f>O420*H420</f>
        <v>0</v>
      </c>
      <c r="Q420" s="211">
        <v>0</v>
      </c>
      <c r="R420" s="211">
        <f>Q420*H420</f>
        <v>0</v>
      </c>
      <c r="S420" s="211">
        <v>0</v>
      </c>
      <c r="T420" s="212">
        <f>S420*H420</f>
        <v>0</v>
      </c>
      <c r="AR420" s="15" t="s">
        <v>147</v>
      </c>
      <c r="AT420" s="15" t="s">
        <v>142</v>
      </c>
      <c r="AU420" s="15" t="s">
        <v>85</v>
      </c>
      <c r="AY420" s="15" t="s">
        <v>140</v>
      </c>
      <c r="BE420" s="213">
        <f>IF(N420="základní",J420,0)</f>
        <v>0</v>
      </c>
      <c r="BF420" s="213">
        <f>IF(N420="snížená",J420,0)</f>
        <v>0</v>
      </c>
      <c r="BG420" s="213">
        <f>IF(N420="zákl. přenesená",J420,0)</f>
        <v>0</v>
      </c>
      <c r="BH420" s="213">
        <f>IF(N420="sníž. přenesená",J420,0)</f>
        <v>0</v>
      </c>
      <c r="BI420" s="213">
        <f>IF(N420="nulová",J420,0)</f>
        <v>0</v>
      </c>
      <c r="BJ420" s="15" t="s">
        <v>83</v>
      </c>
      <c r="BK420" s="213">
        <f>ROUND(I420*H420,2)</f>
        <v>0</v>
      </c>
      <c r="BL420" s="15" t="s">
        <v>147</v>
      </c>
      <c r="BM420" s="15" t="s">
        <v>787</v>
      </c>
    </row>
    <row r="421" spans="2:47" s="1" customFormat="1" ht="12">
      <c r="B421" s="36"/>
      <c r="C421" s="37"/>
      <c r="D421" s="214" t="s">
        <v>149</v>
      </c>
      <c r="E421" s="37"/>
      <c r="F421" s="215" t="s">
        <v>783</v>
      </c>
      <c r="G421" s="37"/>
      <c r="H421" s="37"/>
      <c r="I421" s="128"/>
      <c r="J421" s="37"/>
      <c r="K421" s="37"/>
      <c r="L421" s="41"/>
      <c r="M421" s="216"/>
      <c r="N421" s="77"/>
      <c r="O421" s="77"/>
      <c r="P421" s="77"/>
      <c r="Q421" s="77"/>
      <c r="R421" s="77"/>
      <c r="S421" s="77"/>
      <c r="T421" s="78"/>
      <c r="AT421" s="15" t="s">
        <v>149</v>
      </c>
      <c r="AU421" s="15" t="s">
        <v>85</v>
      </c>
    </row>
    <row r="422" spans="2:51" s="11" customFormat="1" ht="12">
      <c r="B422" s="217"/>
      <c r="C422" s="218"/>
      <c r="D422" s="214" t="s">
        <v>151</v>
      </c>
      <c r="E422" s="218"/>
      <c r="F422" s="220" t="s">
        <v>788</v>
      </c>
      <c r="G422" s="218"/>
      <c r="H422" s="221">
        <v>6178.14</v>
      </c>
      <c r="I422" s="222"/>
      <c r="J422" s="218"/>
      <c r="K422" s="218"/>
      <c r="L422" s="223"/>
      <c r="M422" s="224"/>
      <c r="N422" s="225"/>
      <c r="O422" s="225"/>
      <c r="P422" s="225"/>
      <c r="Q422" s="225"/>
      <c r="R422" s="225"/>
      <c r="S422" s="225"/>
      <c r="T422" s="226"/>
      <c r="AT422" s="227" t="s">
        <v>151</v>
      </c>
      <c r="AU422" s="227" t="s">
        <v>85</v>
      </c>
      <c r="AV422" s="11" t="s">
        <v>85</v>
      </c>
      <c r="AW422" s="11" t="s">
        <v>4</v>
      </c>
      <c r="AX422" s="11" t="s">
        <v>83</v>
      </c>
      <c r="AY422" s="227" t="s">
        <v>140</v>
      </c>
    </row>
    <row r="423" spans="2:65" s="1" customFormat="1" ht="22.5" customHeight="1">
      <c r="B423" s="36"/>
      <c r="C423" s="202" t="s">
        <v>789</v>
      </c>
      <c r="D423" s="202" t="s">
        <v>142</v>
      </c>
      <c r="E423" s="203" t="s">
        <v>790</v>
      </c>
      <c r="F423" s="204" t="s">
        <v>791</v>
      </c>
      <c r="G423" s="205" t="s">
        <v>320</v>
      </c>
      <c r="H423" s="206">
        <v>185.768</v>
      </c>
      <c r="I423" s="207"/>
      <c r="J423" s="208">
        <f>ROUND(I423*H423,2)</f>
        <v>0</v>
      </c>
      <c r="K423" s="204" t="s">
        <v>146</v>
      </c>
      <c r="L423" s="41"/>
      <c r="M423" s="209" t="s">
        <v>21</v>
      </c>
      <c r="N423" s="210" t="s">
        <v>46</v>
      </c>
      <c r="O423" s="77"/>
      <c r="P423" s="211">
        <f>O423*H423</f>
        <v>0</v>
      </c>
      <c r="Q423" s="211">
        <v>0</v>
      </c>
      <c r="R423" s="211">
        <f>Q423*H423</f>
        <v>0</v>
      </c>
      <c r="S423" s="211">
        <v>0</v>
      </c>
      <c r="T423" s="212">
        <f>S423*H423</f>
        <v>0</v>
      </c>
      <c r="AR423" s="15" t="s">
        <v>147</v>
      </c>
      <c r="AT423" s="15" t="s">
        <v>142</v>
      </c>
      <c r="AU423" s="15" t="s">
        <v>85</v>
      </c>
      <c r="AY423" s="15" t="s">
        <v>140</v>
      </c>
      <c r="BE423" s="213">
        <f>IF(N423="základní",J423,0)</f>
        <v>0</v>
      </c>
      <c r="BF423" s="213">
        <f>IF(N423="snížená",J423,0)</f>
        <v>0</v>
      </c>
      <c r="BG423" s="213">
        <f>IF(N423="zákl. přenesená",J423,0)</f>
        <v>0</v>
      </c>
      <c r="BH423" s="213">
        <f>IF(N423="sníž. přenesená",J423,0)</f>
        <v>0</v>
      </c>
      <c r="BI423" s="213">
        <f>IF(N423="nulová",J423,0)</f>
        <v>0</v>
      </c>
      <c r="BJ423" s="15" t="s">
        <v>83</v>
      </c>
      <c r="BK423" s="213">
        <f>ROUND(I423*H423,2)</f>
        <v>0</v>
      </c>
      <c r="BL423" s="15" t="s">
        <v>147</v>
      </c>
      <c r="BM423" s="15" t="s">
        <v>792</v>
      </c>
    </row>
    <row r="424" spans="2:47" s="1" customFormat="1" ht="12">
      <c r="B424" s="36"/>
      <c r="C424" s="37"/>
      <c r="D424" s="214" t="s">
        <v>149</v>
      </c>
      <c r="E424" s="37"/>
      <c r="F424" s="215" t="s">
        <v>793</v>
      </c>
      <c r="G424" s="37"/>
      <c r="H424" s="37"/>
      <c r="I424" s="128"/>
      <c r="J424" s="37"/>
      <c r="K424" s="37"/>
      <c r="L424" s="41"/>
      <c r="M424" s="216"/>
      <c r="N424" s="77"/>
      <c r="O424" s="77"/>
      <c r="P424" s="77"/>
      <c r="Q424" s="77"/>
      <c r="R424" s="77"/>
      <c r="S424" s="77"/>
      <c r="T424" s="78"/>
      <c r="AT424" s="15" t="s">
        <v>149</v>
      </c>
      <c r="AU424" s="15" t="s">
        <v>85</v>
      </c>
    </row>
    <row r="425" spans="2:65" s="1" customFormat="1" ht="22.5" customHeight="1">
      <c r="B425" s="36"/>
      <c r="C425" s="202" t="s">
        <v>794</v>
      </c>
      <c r="D425" s="202" t="s">
        <v>142</v>
      </c>
      <c r="E425" s="203" t="s">
        <v>795</v>
      </c>
      <c r="F425" s="204" t="s">
        <v>796</v>
      </c>
      <c r="G425" s="205" t="s">
        <v>320</v>
      </c>
      <c r="H425" s="206">
        <v>43.338</v>
      </c>
      <c r="I425" s="207"/>
      <c r="J425" s="208">
        <f>ROUND(I425*H425,2)</f>
        <v>0</v>
      </c>
      <c r="K425" s="204" t="s">
        <v>146</v>
      </c>
      <c r="L425" s="41"/>
      <c r="M425" s="209" t="s">
        <v>21</v>
      </c>
      <c r="N425" s="210" t="s">
        <v>46</v>
      </c>
      <c r="O425" s="77"/>
      <c r="P425" s="211">
        <f>O425*H425</f>
        <v>0</v>
      </c>
      <c r="Q425" s="211">
        <v>0</v>
      </c>
      <c r="R425" s="211">
        <f>Q425*H425</f>
        <v>0</v>
      </c>
      <c r="S425" s="211">
        <v>0</v>
      </c>
      <c r="T425" s="212">
        <f>S425*H425</f>
        <v>0</v>
      </c>
      <c r="AR425" s="15" t="s">
        <v>147</v>
      </c>
      <c r="AT425" s="15" t="s">
        <v>142</v>
      </c>
      <c r="AU425" s="15" t="s">
        <v>85</v>
      </c>
      <c r="AY425" s="15" t="s">
        <v>140</v>
      </c>
      <c r="BE425" s="213">
        <f>IF(N425="základní",J425,0)</f>
        <v>0</v>
      </c>
      <c r="BF425" s="213">
        <f>IF(N425="snížená",J425,0)</f>
        <v>0</v>
      </c>
      <c r="BG425" s="213">
        <f>IF(N425="zákl. přenesená",J425,0)</f>
        <v>0</v>
      </c>
      <c r="BH425" s="213">
        <f>IF(N425="sníž. přenesená",J425,0)</f>
        <v>0</v>
      </c>
      <c r="BI425" s="213">
        <f>IF(N425="nulová",J425,0)</f>
        <v>0</v>
      </c>
      <c r="BJ425" s="15" t="s">
        <v>83</v>
      </c>
      <c r="BK425" s="213">
        <f>ROUND(I425*H425,2)</f>
        <v>0</v>
      </c>
      <c r="BL425" s="15" t="s">
        <v>147</v>
      </c>
      <c r="BM425" s="15" t="s">
        <v>797</v>
      </c>
    </row>
    <row r="426" spans="2:47" s="1" customFormat="1" ht="12">
      <c r="B426" s="36"/>
      <c r="C426" s="37"/>
      <c r="D426" s="214" t="s">
        <v>149</v>
      </c>
      <c r="E426" s="37"/>
      <c r="F426" s="215" t="s">
        <v>793</v>
      </c>
      <c r="G426" s="37"/>
      <c r="H426" s="37"/>
      <c r="I426" s="128"/>
      <c r="J426" s="37"/>
      <c r="K426" s="37"/>
      <c r="L426" s="41"/>
      <c r="M426" s="216"/>
      <c r="N426" s="77"/>
      <c r="O426" s="77"/>
      <c r="P426" s="77"/>
      <c r="Q426" s="77"/>
      <c r="R426" s="77"/>
      <c r="S426" s="77"/>
      <c r="T426" s="78"/>
      <c r="AT426" s="15" t="s">
        <v>149</v>
      </c>
      <c r="AU426" s="15" t="s">
        <v>85</v>
      </c>
    </row>
    <row r="427" spans="2:65" s="1" customFormat="1" ht="22.5" customHeight="1">
      <c r="B427" s="36"/>
      <c r="C427" s="202" t="s">
        <v>798</v>
      </c>
      <c r="D427" s="202" t="s">
        <v>142</v>
      </c>
      <c r="E427" s="203" t="s">
        <v>799</v>
      </c>
      <c r="F427" s="204" t="s">
        <v>800</v>
      </c>
      <c r="G427" s="205" t="s">
        <v>320</v>
      </c>
      <c r="H427" s="206">
        <v>0.213</v>
      </c>
      <c r="I427" s="207"/>
      <c r="J427" s="208">
        <f>ROUND(I427*H427,2)</f>
        <v>0</v>
      </c>
      <c r="K427" s="204" t="s">
        <v>146</v>
      </c>
      <c r="L427" s="41"/>
      <c r="M427" s="209" t="s">
        <v>21</v>
      </c>
      <c r="N427" s="210" t="s">
        <v>46</v>
      </c>
      <c r="O427" s="77"/>
      <c r="P427" s="211">
        <f>O427*H427</f>
        <v>0</v>
      </c>
      <c r="Q427" s="211">
        <v>0</v>
      </c>
      <c r="R427" s="211">
        <f>Q427*H427</f>
        <v>0</v>
      </c>
      <c r="S427" s="211">
        <v>0</v>
      </c>
      <c r="T427" s="212">
        <f>S427*H427</f>
        <v>0</v>
      </c>
      <c r="AR427" s="15" t="s">
        <v>147</v>
      </c>
      <c r="AT427" s="15" t="s">
        <v>142</v>
      </c>
      <c r="AU427" s="15" t="s">
        <v>85</v>
      </c>
      <c r="AY427" s="15" t="s">
        <v>140</v>
      </c>
      <c r="BE427" s="213">
        <f>IF(N427="základní",J427,0)</f>
        <v>0</v>
      </c>
      <c r="BF427" s="213">
        <f>IF(N427="snížená",J427,0)</f>
        <v>0</v>
      </c>
      <c r="BG427" s="213">
        <f>IF(N427="zákl. přenesená",J427,0)</f>
        <v>0</v>
      </c>
      <c r="BH427" s="213">
        <f>IF(N427="sníž. přenesená",J427,0)</f>
        <v>0</v>
      </c>
      <c r="BI427" s="213">
        <f>IF(N427="nulová",J427,0)</f>
        <v>0</v>
      </c>
      <c r="BJ427" s="15" t="s">
        <v>83</v>
      </c>
      <c r="BK427" s="213">
        <f>ROUND(I427*H427,2)</f>
        <v>0</v>
      </c>
      <c r="BL427" s="15" t="s">
        <v>147</v>
      </c>
      <c r="BM427" s="15" t="s">
        <v>801</v>
      </c>
    </row>
    <row r="428" spans="2:47" s="1" customFormat="1" ht="12">
      <c r="B428" s="36"/>
      <c r="C428" s="37"/>
      <c r="D428" s="214" t="s">
        <v>149</v>
      </c>
      <c r="E428" s="37"/>
      <c r="F428" s="215" t="s">
        <v>793</v>
      </c>
      <c r="G428" s="37"/>
      <c r="H428" s="37"/>
      <c r="I428" s="128"/>
      <c r="J428" s="37"/>
      <c r="K428" s="37"/>
      <c r="L428" s="41"/>
      <c r="M428" s="216"/>
      <c r="N428" s="77"/>
      <c r="O428" s="77"/>
      <c r="P428" s="77"/>
      <c r="Q428" s="77"/>
      <c r="R428" s="77"/>
      <c r="S428" s="77"/>
      <c r="T428" s="78"/>
      <c r="AT428" s="15" t="s">
        <v>149</v>
      </c>
      <c r="AU428" s="15" t="s">
        <v>85</v>
      </c>
    </row>
    <row r="429" spans="2:65" s="1" customFormat="1" ht="22.5" customHeight="1">
      <c r="B429" s="36"/>
      <c r="C429" s="202" t="s">
        <v>802</v>
      </c>
      <c r="D429" s="202" t="s">
        <v>142</v>
      </c>
      <c r="E429" s="203" t="s">
        <v>803</v>
      </c>
      <c r="F429" s="204" t="s">
        <v>804</v>
      </c>
      <c r="G429" s="205" t="s">
        <v>320</v>
      </c>
      <c r="H429" s="206">
        <v>42.971</v>
      </c>
      <c r="I429" s="207"/>
      <c r="J429" s="208">
        <f>ROUND(I429*H429,2)</f>
        <v>0</v>
      </c>
      <c r="K429" s="204" t="s">
        <v>146</v>
      </c>
      <c r="L429" s="41"/>
      <c r="M429" s="209" t="s">
        <v>21</v>
      </c>
      <c r="N429" s="210" t="s">
        <v>46</v>
      </c>
      <c r="O429" s="77"/>
      <c r="P429" s="211">
        <f>O429*H429</f>
        <v>0</v>
      </c>
      <c r="Q429" s="211">
        <v>0</v>
      </c>
      <c r="R429" s="211">
        <f>Q429*H429</f>
        <v>0</v>
      </c>
      <c r="S429" s="211">
        <v>0</v>
      </c>
      <c r="T429" s="212">
        <f>S429*H429</f>
        <v>0</v>
      </c>
      <c r="AR429" s="15" t="s">
        <v>147</v>
      </c>
      <c r="AT429" s="15" t="s">
        <v>142</v>
      </c>
      <c r="AU429" s="15" t="s">
        <v>85</v>
      </c>
      <c r="AY429" s="15" t="s">
        <v>140</v>
      </c>
      <c r="BE429" s="213">
        <f>IF(N429="základní",J429,0)</f>
        <v>0</v>
      </c>
      <c r="BF429" s="213">
        <f>IF(N429="snížená",J429,0)</f>
        <v>0</v>
      </c>
      <c r="BG429" s="213">
        <f>IF(N429="zákl. přenesená",J429,0)</f>
        <v>0</v>
      </c>
      <c r="BH429" s="213">
        <f>IF(N429="sníž. přenesená",J429,0)</f>
        <v>0</v>
      </c>
      <c r="BI429" s="213">
        <f>IF(N429="nulová",J429,0)</f>
        <v>0</v>
      </c>
      <c r="BJ429" s="15" t="s">
        <v>83</v>
      </c>
      <c r="BK429" s="213">
        <f>ROUND(I429*H429,2)</f>
        <v>0</v>
      </c>
      <c r="BL429" s="15" t="s">
        <v>147</v>
      </c>
      <c r="BM429" s="15" t="s">
        <v>805</v>
      </c>
    </row>
    <row r="430" spans="2:47" s="1" customFormat="1" ht="12">
      <c r="B430" s="36"/>
      <c r="C430" s="37"/>
      <c r="D430" s="214" t="s">
        <v>149</v>
      </c>
      <c r="E430" s="37"/>
      <c r="F430" s="215" t="s">
        <v>793</v>
      </c>
      <c r="G430" s="37"/>
      <c r="H430" s="37"/>
      <c r="I430" s="128"/>
      <c r="J430" s="37"/>
      <c r="K430" s="37"/>
      <c r="L430" s="41"/>
      <c r="M430" s="216"/>
      <c r="N430" s="77"/>
      <c r="O430" s="77"/>
      <c r="P430" s="77"/>
      <c r="Q430" s="77"/>
      <c r="R430" s="77"/>
      <c r="S430" s="77"/>
      <c r="T430" s="78"/>
      <c r="AT430" s="15" t="s">
        <v>149</v>
      </c>
      <c r="AU430" s="15" t="s">
        <v>85</v>
      </c>
    </row>
    <row r="431" spans="2:51" s="11" customFormat="1" ht="12">
      <c r="B431" s="217"/>
      <c r="C431" s="218"/>
      <c r="D431" s="214" t="s">
        <v>151</v>
      </c>
      <c r="E431" s="219" t="s">
        <v>21</v>
      </c>
      <c r="F431" s="220" t="s">
        <v>806</v>
      </c>
      <c r="G431" s="218"/>
      <c r="H431" s="221">
        <v>42.971</v>
      </c>
      <c r="I431" s="222"/>
      <c r="J431" s="218"/>
      <c r="K431" s="218"/>
      <c r="L431" s="223"/>
      <c r="M431" s="224"/>
      <c r="N431" s="225"/>
      <c r="O431" s="225"/>
      <c r="P431" s="225"/>
      <c r="Q431" s="225"/>
      <c r="R431" s="225"/>
      <c r="S431" s="225"/>
      <c r="T431" s="226"/>
      <c r="AT431" s="227" t="s">
        <v>151</v>
      </c>
      <c r="AU431" s="227" t="s">
        <v>85</v>
      </c>
      <c r="AV431" s="11" t="s">
        <v>85</v>
      </c>
      <c r="AW431" s="11" t="s">
        <v>36</v>
      </c>
      <c r="AX431" s="11" t="s">
        <v>83</v>
      </c>
      <c r="AY431" s="227" t="s">
        <v>140</v>
      </c>
    </row>
    <row r="432" spans="2:65" s="1" customFormat="1" ht="22.5" customHeight="1">
      <c r="B432" s="36"/>
      <c r="C432" s="202" t="s">
        <v>807</v>
      </c>
      <c r="D432" s="202" t="s">
        <v>142</v>
      </c>
      <c r="E432" s="203" t="s">
        <v>808</v>
      </c>
      <c r="F432" s="204" t="s">
        <v>809</v>
      </c>
      <c r="G432" s="205" t="s">
        <v>320</v>
      </c>
      <c r="H432" s="206">
        <v>13.202</v>
      </c>
      <c r="I432" s="207"/>
      <c r="J432" s="208">
        <f>ROUND(I432*H432,2)</f>
        <v>0</v>
      </c>
      <c r="K432" s="204" t="s">
        <v>146</v>
      </c>
      <c r="L432" s="41"/>
      <c r="M432" s="209" t="s">
        <v>21</v>
      </c>
      <c r="N432" s="210" t="s">
        <v>46</v>
      </c>
      <c r="O432" s="77"/>
      <c r="P432" s="211">
        <f>O432*H432</f>
        <v>0</v>
      </c>
      <c r="Q432" s="211">
        <v>0</v>
      </c>
      <c r="R432" s="211">
        <f>Q432*H432</f>
        <v>0</v>
      </c>
      <c r="S432" s="211">
        <v>0</v>
      </c>
      <c r="T432" s="212">
        <f>S432*H432</f>
        <v>0</v>
      </c>
      <c r="AR432" s="15" t="s">
        <v>147</v>
      </c>
      <c r="AT432" s="15" t="s">
        <v>142</v>
      </c>
      <c r="AU432" s="15" t="s">
        <v>85</v>
      </c>
      <c r="AY432" s="15" t="s">
        <v>140</v>
      </c>
      <c r="BE432" s="213">
        <f>IF(N432="základní",J432,0)</f>
        <v>0</v>
      </c>
      <c r="BF432" s="213">
        <f>IF(N432="snížená",J432,0)</f>
        <v>0</v>
      </c>
      <c r="BG432" s="213">
        <f>IF(N432="zákl. přenesená",J432,0)</f>
        <v>0</v>
      </c>
      <c r="BH432" s="213">
        <f>IF(N432="sníž. přenesená",J432,0)</f>
        <v>0</v>
      </c>
      <c r="BI432" s="213">
        <f>IF(N432="nulová",J432,0)</f>
        <v>0</v>
      </c>
      <c r="BJ432" s="15" t="s">
        <v>83</v>
      </c>
      <c r="BK432" s="213">
        <f>ROUND(I432*H432,2)</f>
        <v>0</v>
      </c>
      <c r="BL432" s="15" t="s">
        <v>147</v>
      </c>
      <c r="BM432" s="15" t="s">
        <v>810</v>
      </c>
    </row>
    <row r="433" spans="2:47" s="1" customFormat="1" ht="12">
      <c r="B433" s="36"/>
      <c r="C433" s="37"/>
      <c r="D433" s="214" t="s">
        <v>149</v>
      </c>
      <c r="E433" s="37"/>
      <c r="F433" s="215" t="s">
        <v>793</v>
      </c>
      <c r="G433" s="37"/>
      <c r="H433" s="37"/>
      <c r="I433" s="128"/>
      <c r="J433" s="37"/>
      <c r="K433" s="37"/>
      <c r="L433" s="41"/>
      <c r="M433" s="216"/>
      <c r="N433" s="77"/>
      <c r="O433" s="77"/>
      <c r="P433" s="77"/>
      <c r="Q433" s="77"/>
      <c r="R433" s="77"/>
      <c r="S433" s="77"/>
      <c r="T433" s="78"/>
      <c r="AT433" s="15" t="s">
        <v>149</v>
      </c>
      <c r="AU433" s="15" t="s">
        <v>85</v>
      </c>
    </row>
    <row r="434" spans="2:65" s="1" customFormat="1" ht="22.5" customHeight="1">
      <c r="B434" s="36"/>
      <c r="C434" s="202" t="s">
        <v>811</v>
      </c>
      <c r="D434" s="202" t="s">
        <v>142</v>
      </c>
      <c r="E434" s="203" t="s">
        <v>812</v>
      </c>
      <c r="F434" s="204" t="s">
        <v>813</v>
      </c>
      <c r="G434" s="205" t="s">
        <v>320</v>
      </c>
      <c r="H434" s="206">
        <v>126.384</v>
      </c>
      <c r="I434" s="207"/>
      <c r="J434" s="208">
        <f>ROUND(I434*H434,2)</f>
        <v>0</v>
      </c>
      <c r="K434" s="204" t="s">
        <v>146</v>
      </c>
      <c r="L434" s="41"/>
      <c r="M434" s="209" t="s">
        <v>21</v>
      </c>
      <c r="N434" s="210" t="s">
        <v>46</v>
      </c>
      <c r="O434" s="77"/>
      <c r="P434" s="211">
        <f>O434*H434</f>
        <v>0</v>
      </c>
      <c r="Q434" s="211">
        <v>0</v>
      </c>
      <c r="R434" s="211">
        <f>Q434*H434</f>
        <v>0</v>
      </c>
      <c r="S434" s="211">
        <v>0</v>
      </c>
      <c r="T434" s="212">
        <f>S434*H434</f>
        <v>0</v>
      </c>
      <c r="AR434" s="15" t="s">
        <v>147</v>
      </c>
      <c r="AT434" s="15" t="s">
        <v>142</v>
      </c>
      <c r="AU434" s="15" t="s">
        <v>85</v>
      </c>
      <c r="AY434" s="15" t="s">
        <v>140</v>
      </c>
      <c r="BE434" s="213">
        <f>IF(N434="základní",J434,0)</f>
        <v>0</v>
      </c>
      <c r="BF434" s="213">
        <f>IF(N434="snížená",J434,0)</f>
        <v>0</v>
      </c>
      <c r="BG434" s="213">
        <f>IF(N434="zákl. přenesená",J434,0)</f>
        <v>0</v>
      </c>
      <c r="BH434" s="213">
        <f>IF(N434="sníž. přenesená",J434,0)</f>
        <v>0</v>
      </c>
      <c r="BI434" s="213">
        <f>IF(N434="nulová",J434,0)</f>
        <v>0</v>
      </c>
      <c r="BJ434" s="15" t="s">
        <v>83</v>
      </c>
      <c r="BK434" s="213">
        <f>ROUND(I434*H434,2)</f>
        <v>0</v>
      </c>
      <c r="BL434" s="15" t="s">
        <v>147</v>
      </c>
      <c r="BM434" s="15" t="s">
        <v>814</v>
      </c>
    </row>
    <row r="435" spans="2:47" s="1" customFormat="1" ht="12">
      <c r="B435" s="36"/>
      <c r="C435" s="37"/>
      <c r="D435" s="214" t="s">
        <v>149</v>
      </c>
      <c r="E435" s="37"/>
      <c r="F435" s="215" t="s">
        <v>793</v>
      </c>
      <c r="G435" s="37"/>
      <c r="H435" s="37"/>
      <c r="I435" s="128"/>
      <c r="J435" s="37"/>
      <c r="K435" s="37"/>
      <c r="L435" s="41"/>
      <c r="M435" s="216"/>
      <c r="N435" s="77"/>
      <c r="O435" s="77"/>
      <c r="P435" s="77"/>
      <c r="Q435" s="77"/>
      <c r="R435" s="77"/>
      <c r="S435" s="77"/>
      <c r="T435" s="78"/>
      <c r="AT435" s="15" t="s">
        <v>149</v>
      </c>
      <c r="AU435" s="15" t="s">
        <v>85</v>
      </c>
    </row>
    <row r="436" spans="2:63" s="10" customFormat="1" ht="22.8" customHeight="1">
      <c r="B436" s="186"/>
      <c r="C436" s="187"/>
      <c r="D436" s="188" t="s">
        <v>74</v>
      </c>
      <c r="E436" s="200" t="s">
        <v>815</v>
      </c>
      <c r="F436" s="200" t="s">
        <v>816</v>
      </c>
      <c r="G436" s="187"/>
      <c r="H436" s="187"/>
      <c r="I436" s="190"/>
      <c r="J436" s="201">
        <f>BK436</f>
        <v>0</v>
      </c>
      <c r="K436" s="187"/>
      <c r="L436" s="192"/>
      <c r="M436" s="193"/>
      <c r="N436" s="194"/>
      <c r="O436" s="194"/>
      <c r="P436" s="195">
        <f>SUM(P437:P438)</f>
        <v>0</v>
      </c>
      <c r="Q436" s="194"/>
      <c r="R436" s="195">
        <f>SUM(R437:R438)</f>
        <v>0</v>
      </c>
      <c r="S436" s="194"/>
      <c r="T436" s="196">
        <f>SUM(T437:T438)</f>
        <v>0</v>
      </c>
      <c r="AR436" s="197" t="s">
        <v>83</v>
      </c>
      <c r="AT436" s="198" t="s">
        <v>74</v>
      </c>
      <c r="AU436" s="198" t="s">
        <v>83</v>
      </c>
      <c r="AY436" s="197" t="s">
        <v>140</v>
      </c>
      <c r="BK436" s="199">
        <f>SUM(BK437:BK438)</f>
        <v>0</v>
      </c>
    </row>
    <row r="437" spans="2:65" s="1" customFormat="1" ht="22.5" customHeight="1">
      <c r="B437" s="36"/>
      <c r="C437" s="202" t="s">
        <v>817</v>
      </c>
      <c r="D437" s="202" t="s">
        <v>142</v>
      </c>
      <c r="E437" s="203" t="s">
        <v>818</v>
      </c>
      <c r="F437" s="204" t="s">
        <v>819</v>
      </c>
      <c r="G437" s="205" t="s">
        <v>320</v>
      </c>
      <c r="H437" s="206">
        <v>1295.562</v>
      </c>
      <c r="I437" s="207"/>
      <c r="J437" s="208">
        <f>ROUND(I437*H437,2)</f>
        <v>0</v>
      </c>
      <c r="K437" s="204" t="s">
        <v>146</v>
      </c>
      <c r="L437" s="41"/>
      <c r="M437" s="209" t="s">
        <v>21</v>
      </c>
      <c r="N437" s="210" t="s">
        <v>46</v>
      </c>
      <c r="O437" s="77"/>
      <c r="P437" s="211">
        <f>O437*H437</f>
        <v>0</v>
      </c>
      <c r="Q437" s="211">
        <v>0</v>
      </c>
      <c r="R437" s="211">
        <f>Q437*H437</f>
        <v>0</v>
      </c>
      <c r="S437" s="211">
        <v>0</v>
      </c>
      <c r="T437" s="212">
        <f>S437*H437</f>
        <v>0</v>
      </c>
      <c r="AR437" s="15" t="s">
        <v>147</v>
      </c>
      <c r="AT437" s="15" t="s">
        <v>142</v>
      </c>
      <c r="AU437" s="15" t="s">
        <v>85</v>
      </c>
      <c r="AY437" s="15" t="s">
        <v>140</v>
      </c>
      <c r="BE437" s="213">
        <f>IF(N437="základní",J437,0)</f>
        <v>0</v>
      </c>
      <c r="BF437" s="213">
        <f>IF(N437="snížená",J437,0)</f>
        <v>0</v>
      </c>
      <c r="BG437" s="213">
        <f>IF(N437="zákl. přenesená",J437,0)</f>
        <v>0</v>
      </c>
      <c r="BH437" s="213">
        <f>IF(N437="sníž. přenesená",J437,0)</f>
        <v>0</v>
      </c>
      <c r="BI437" s="213">
        <f>IF(N437="nulová",J437,0)</f>
        <v>0</v>
      </c>
      <c r="BJ437" s="15" t="s">
        <v>83</v>
      </c>
      <c r="BK437" s="213">
        <f>ROUND(I437*H437,2)</f>
        <v>0</v>
      </c>
      <c r="BL437" s="15" t="s">
        <v>147</v>
      </c>
      <c r="BM437" s="15" t="s">
        <v>820</v>
      </c>
    </row>
    <row r="438" spans="2:47" s="1" customFormat="1" ht="12">
      <c r="B438" s="36"/>
      <c r="C438" s="37"/>
      <c r="D438" s="214" t="s">
        <v>149</v>
      </c>
      <c r="E438" s="37"/>
      <c r="F438" s="215" t="s">
        <v>821</v>
      </c>
      <c r="G438" s="37"/>
      <c r="H438" s="37"/>
      <c r="I438" s="128"/>
      <c r="J438" s="37"/>
      <c r="K438" s="37"/>
      <c r="L438" s="41"/>
      <c r="M438" s="216"/>
      <c r="N438" s="77"/>
      <c r="O438" s="77"/>
      <c r="P438" s="77"/>
      <c r="Q438" s="77"/>
      <c r="R438" s="77"/>
      <c r="S438" s="77"/>
      <c r="T438" s="78"/>
      <c r="AT438" s="15" t="s">
        <v>149</v>
      </c>
      <c r="AU438" s="15" t="s">
        <v>85</v>
      </c>
    </row>
    <row r="439" spans="2:63" s="10" customFormat="1" ht="25.9" customHeight="1">
      <c r="B439" s="186"/>
      <c r="C439" s="187"/>
      <c r="D439" s="188" t="s">
        <v>74</v>
      </c>
      <c r="E439" s="189" t="s">
        <v>822</v>
      </c>
      <c r="F439" s="189" t="s">
        <v>823</v>
      </c>
      <c r="G439" s="187"/>
      <c r="H439" s="187"/>
      <c r="I439" s="190"/>
      <c r="J439" s="191">
        <f>BK439</f>
        <v>0</v>
      </c>
      <c r="K439" s="187"/>
      <c r="L439" s="192"/>
      <c r="M439" s="193"/>
      <c r="N439" s="194"/>
      <c r="O439" s="194"/>
      <c r="P439" s="195">
        <f>P440+P470+P481+P488+P494+P516+P519+P527+P543+P558+P564+P573+P589</f>
        <v>0</v>
      </c>
      <c r="Q439" s="194"/>
      <c r="R439" s="195">
        <f>R440+R470+R481+R488+R494+R516+R519+R527+R543+R558+R564+R573+R589</f>
        <v>5.6454196</v>
      </c>
      <c r="S439" s="194"/>
      <c r="T439" s="196">
        <f>T440+T470+T481+T488+T494+T516+T519+T527+T543+T558+T564+T573+T589</f>
        <v>2.0045979999999997</v>
      </c>
      <c r="AR439" s="197" t="s">
        <v>85</v>
      </c>
      <c r="AT439" s="198" t="s">
        <v>74</v>
      </c>
      <c r="AU439" s="198" t="s">
        <v>75</v>
      </c>
      <c r="AY439" s="197" t="s">
        <v>140</v>
      </c>
      <c r="BK439" s="199">
        <f>BK440+BK470+BK481+BK488+BK494+BK516+BK519+BK527+BK543+BK558+BK564+BK573+BK589</f>
        <v>0</v>
      </c>
    </row>
    <row r="440" spans="2:63" s="10" customFormat="1" ht="22.8" customHeight="1">
      <c r="B440" s="186"/>
      <c r="C440" s="187"/>
      <c r="D440" s="188" t="s">
        <v>74</v>
      </c>
      <c r="E440" s="200" t="s">
        <v>824</v>
      </c>
      <c r="F440" s="200" t="s">
        <v>825</v>
      </c>
      <c r="G440" s="187"/>
      <c r="H440" s="187"/>
      <c r="I440" s="190"/>
      <c r="J440" s="201">
        <f>BK440</f>
        <v>0</v>
      </c>
      <c r="K440" s="187"/>
      <c r="L440" s="192"/>
      <c r="M440" s="193"/>
      <c r="N440" s="194"/>
      <c r="O440" s="194"/>
      <c r="P440" s="195">
        <f>SUM(P441:P469)</f>
        <v>0</v>
      </c>
      <c r="Q440" s="194"/>
      <c r="R440" s="195">
        <f>SUM(R441:R469)</f>
        <v>2.9003242000000005</v>
      </c>
      <c r="S440" s="194"/>
      <c r="T440" s="196">
        <f>SUM(T441:T469)</f>
        <v>0.7559999999999999</v>
      </c>
      <c r="AR440" s="197" t="s">
        <v>85</v>
      </c>
      <c r="AT440" s="198" t="s">
        <v>74</v>
      </c>
      <c r="AU440" s="198" t="s">
        <v>83</v>
      </c>
      <c r="AY440" s="197" t="s">
        <v>140</v>
      </c>
      <c r="BK440" s="199">
        <f>SUM(BK441:BK469)</f>
        <v>0</v>
      </c>
    </row>
    <row r="441" spans="2:65" s="1" customFormat="1" ht="16.5" customHeight="1">
      <c r="B441" s="36"/>
      <c r="C441" s="202" t="s">
        <v>826</v>
      </c>
      <c r="D441" s="202" t="s">
        <v>142</v>
      </c>
      <c r="E441" s="203" t="s">
        <v>827</v>
      </c>
      <c r="F441" s="204" t="s">
        <v>828</v>
      </c>
      <c r="G441" s="205" t="s">
        <v>155</v>
      </c>
      <c r="H441" s="206">
        <v>30.54</v>
      </c>
      <c r="I441" s="207"/>
      <c r="J441" s="208">
        <f>ROUND(I441*H441,2)</f>
        <v>0</v>
      </c>
      <c r="K441" s="204" t="s">
        <v>146</v>
      </c>
      <c r="L441" s="41"/>
      <c r="M441" s="209" t="s">
        <v>21</v>
      </c>
      <c r="N441" s="210" t="s">
        <v>46</v>
      </c>
      <c r="O441" s="77"/>
      <c r="P441" s="211">
        <f>O441*H441</f>
        <v>0</v>
      </c>
      <c r="Q441" s="211">
        <v>0</v>
      </c>
      <c r="R441" s="211">
        <f>Q441*H441</f>
        <v>0</v>
      </c>
      <c r="S441" s="211">
        <v>0</v>
      </c>
      <c r="T441" s="212">
        <f>S441*H441</f>
        <v>0</v>
      </c>
      <c r="AR441" s="15" t="s">
        <v>231</v>
      </c>
      <c r="AT441" s="15" t="s">
        <v>142</v>
      </c>
      <c r="AU441" s="15" t="s">
        <v>85</v>
      </c>
      <c r="AY441" s="15" t="s">
        <v>140</v>
      </c>
      <c r="BE441" s="213">
        <f>IF(N441="základní",J441,0)</f>
        <v>0</v>
      </c>
      <c r="BF441" s="213">
        <f>IF(N441="snížená",J441,0)</f>
        <v>0</v>
      </c>
      <c r="BG441" s="213">
        <f>IF(N441="zákl. přenesená",J441,0)</f>
        <v>0</v>
      </c>
      <c r="BH441" s="213">
        <f>IF(N441="sníž. přenesená",J441,0)</f>
        <v>0</v>
      </c>
      <c r="BI441" s="213">
        <f>IF(N441="nulová",J441,0)</f>
        <v>0</v>
      </c>
      <c r="BJ441" s="15" t="s">
        <v>83</v>
      </c>
      <c r="BK441" s="213">
        <f>ROUND(I441*H441,2)</f>
        <v>0</v>
      </c>
      <c r="BL441" s="15" t="s">
        <v>231</v>
      </c>
      <c r="BM441" s="15" t="s">
        <v>829</v>
      </c>
    </row>
    <row r="442" spans="2:47" s="1" customFormat="1" ht="12">
      <c r="B442" s="36"/>
      <c r="C442" s="37"/>
      <c r="D442" s="214" t="s">
        <v>149</v>
      </c>
      <c r="E442" s="37"/>
      <c r="F442" s="215" t="s">
        <v>830</v>
      </c>
      <c r="G442" s="37"/>
      <c r="H442" s="37"/>
      <c r="I442" s="128"/>
      <c r="J442" s="37"/>
      <c r="K442" s="37"/>
      <c r="L442" s="41"/>
      <c r="M442" s="216"/>
      <c r="N442" s="77"/>
      <c r="O442" s="77"/>
      <c r="P442" s="77"/>
      <c r="Q442" s="77"/>
      <c r="R442" s="77"/>
      <c r="S442" s="77"/>
      <c r="T442" s="78"/>
      <c r="AT442" s="15" t="s">
        <v>149</v>
      </c>
      <c r="AU442" s="15" t="s">
        <v>85</v>
      </c>
    </row>
    <row r="443" spans="2:51" s="11" customFormat="1" ht="12">
      <c r="B443" s="217"/>
      <c r="C443" s="218"/>
      <c r="D443" s="214" t="s">
        <v>151</v>
      </c>
      <c r="E443" s="219" t="s">
        <v>21</v>
      </c>
      <c r="F443" s="220" t="s">
        <v>831</v>
      </c>
      <c r="G443" s="218"/>
      <c r="H443" s="221">
        <v>30.54</v>
      </c>
      <c r="I443" s="222"/>
      <c r="J443" s="218"/>
      <c r="K443" s="218"/>
      <c r="L443" s="223"/>
      <c r="M443" s="224"/>
      <c r="N443" s="225"/>
      <c r="O443" s="225"/>
      <c r="P443" s="225"/>
      <c r="Q443" s="225"/>
      <c r="R443" s="225"/>
      <c r="S443" s="225"/>
      <c r="T443" s="226"/>
      <c r="AT443" s="227" t="s">
        <v>151</v>
      </c>
      <c r="AU443" s="227" t="s">
        <v>85</v>
      </c>
      <c r="AV443" s="11" t="s">
        <v>85</v>
      </c>
      <c r="AW443" s="11" t="s">
        <v>36</v>
      </c>
      <c r="AX443" s="11" t="s">
        <v>83</v>
      </c>
      <c r="AY443" s="227" t="s">
        <v>140</v>
      </c>
    </row>
    <row r="444" spans="2:65" s="1" customFormat="1" ht="16.5" customHeight="1">
      <c r="B444" s="36"/>
      <c r="C444" s="228" t="s">
        <v>832</v>
      </c>
      <c r="D444" s="228" t="s">
        <v>336</v>
      </c>
      <c r="E444" s="229" t="s">
        <v>833</v>
      </c>
      <c r="F444" s="230" t="s">
        <v>834</v>
      </c>
      <c r="G444" s="231" t="s">
        <v>320</v>
      </c>
      <c r="H444" s="232">
        <v>0.009</v>
      </c>
      <c r="I444" s="233"/>
      <c r="J444" s="234">
        <f>ROUND(I444*H444,2)</f>
        <v>0</v>
      </c>
      <c r="K444" s="230" t="s">
        <v>146</v>
      </c>
      <c r="L444" s="235"/>
      <c r="M444" s="236" t="s">
        <v>21</v>
      </c>
      <c r="N444" s="237" t="s">
        <v>46</v>
      </c>
      <c r="O444" s="77"/>
      <c r="P444" s="211">
        <f>O444*H444</f>
        <v>0</v>
      </c>
      <c r="Q444" s="211">
        <v>1</v>
      </c>
      <c r="R444" s="211">
        <f>Q444*H444</f>
        <v>0.009</v>
      </c>
      <c r="S444" s="211">
        <v>0</v>
      </c>
      <c r="T444" s="212">
        <f>S444*H444</f>
        <v>0</v>
      </c>
      <c r="AR444" s="15" t="s">
        <v>307</v>
      </c>
      <c r="AT444" s="15" t="s">
        <v>336</v>
      </c>
      <c r="AU444" s="15" t="s">
        <v>85</v>
      </c>
      <c r="AY444" s="15" t="s">
        <v>140</v>
      </c>
      <c r="BE444" s="213">
        <f>IF(N444="základní",J444,0)</f>
        <v>0</v>
      </c>
      <c r="BF444" s="213">
        <f>IF(N444="snížená",J444,0)</f>
        <v>0</v>
      </c>
      <c r="BG444" s="213">
        <f>IF(N444="zákl. přenesená",J444,0)</f>
        <v>0</v>
      </c>
      <c r="BH444" s="213">
        <f>IF(N444="sníž. přenesená",J444,0)</f>
        <v>0</v>
      </c>
      <c r="BI444" s="213">
        <f>IF(N444="nulová",J444,0)</f>
        <v>0</v>
      </c>
      <c r="BJ444" s="15" t="s">
        <v>83</v>
      </c>
      <c r="BK444" s="213">
        <f>ROUND(I444*H444,2)</f>
        <v>0</v>
      </c>
      <c r="BL444" s="15" t="s">
        <v>231</v>
      </c>
      <c r="BM444" s="15" t="s">
        <v>835</v>
      </c>
    </row>
    <row r="445" spans="2:51" s="11" customFormat="1" ht="12">
      <c r="B445" s="217"/>
      <c r="C445" s="218"/>
      <c r="D445" s="214" t="s">
        <v>151</v>
      </c>
      <c r="E445" s="218"/>
      <c r="F445" s="220" t="s">
        <v>836</v>
      </c>
      <c r="G445" s="218"/>
      <c r="H445" s="221">
        <v>0.009</v>
      </c>
      <c r="I445" s="222"/>
      <c r="J445" s="218"/>
      <c r="K445" s="218"/>
      <c r="L445" s="223"/>
      <c r="M445" s="224"/>
      <c r="N445" s="225"/>
      <c r="O445" s="225"/>
      <c r="P445" s="225"/>
      <c r="Q445" s="225"/>
      <c r="R445" s="225"/>
      <c r="S445" s="225"/>
      <c r="T445" s="226"/>
      <c r="AT445" s="227" t="s">
        <v>151</v>
      </c>
      <c r="AU445" s="227" t="s">
        <v>85</v>
      </c>
      <c r="AV445" s="11" t="s">
        <v>85</v>
      </c>
      <c r="AW445" s="11" t="s">
        <v>4</v>
      </c>
      <c r="AX445" s="11" t="s">
        <v>83</v>
      </c>
      <c r="AY445" s="227" t="s">
        <v>140</v>
      </c>
    </row>
    <row r="446" spans="2:65" s="1" customFormat="1" ht="16.5" customHeight="1">
      <c r="B446" s="36"/>
      <c r="C446" s="202" t="s">
        <v>837</v>
      </c>
      <c r="D446" s="202" t="s">
        <v>142</v>
      </c>
      <c r="E446" s="203" t="s">
        <v>838</v>
      </c>
      <c r="F446" s="204" t="s">
        <v>839</v>
      </c>
      <c r="G446" s="205" t="s">
        <v>155</v>
      </c>
      <c r="H446" s="206">
        <v>420</v>
      </c>
      <c r="I446" s="207"/>
      <c r="J446" s="208">
        <f>ROUND(I446*H446,2)</f>
        <v>0</v>
      </c>
      <c r="K446" s="204" t="s">
        <v>146</v>
      </c>
      <c r="L446" s="41"/>
      <c r="M446" s="209" t="s">
        <v>21</v>
      </c>
      <c r="N446" s="210" t="s">
        <v>46</v>
      </c>
      <c r="O446" s="77"/>
      <c r="P446" s="211">
        <f>O446*H446</f>
        <v>0</v>
      </c>
      <c r="Q446" s="211">
        <v>0</v>
      </c>
      <c r="R446" s="211">
        <f>Q446*H446</f>
        <v>0</v>
      </c>
      <c r="S446" s="211">
        <v>0</v>
      </c>
      <c r="T446" s="212">
        <f>S446*H446</f>
        <v>0</v>
      </c>
      <c r="AR446" s="15" t="s">
        <v>231</v>
      </c>
      <c r="AT446" s="15" t="s">
        <v>142</v>
      </c>
      <c r="AU446" s="15" t="s">
        <v>85</v>
      </c>
      <c r="AY446" s="15" t="s">
        <v>140</v>
      </c>
      <c r="BE446" s="213">
        <f>IF(N446="základní",J446,0)</f>
        <v>0</v>
      </c>
      <c r="BF446" s="213">
        <f>IF(N446="snížená",J446,0)</f>
        <v>0</v>
      </c>
      <c r="BG446" s="213">
        <f>IF(N446="zákl. přenesená",J446,0)</f>
        <v>0</v>
      </c>
      <c r="BH446" s="213">
        <f>IF(N446="sníž. přenesená",J446,0)</f>
        <v>0</v>
      </c>
      <c r="BI446" s="213">
        <f>IF(N446="nulová",J446,0)</f>
        <v>0</v>
      </c>
      <c r="BJ446" s="15" t="s">
        <v>83</v>
      </c>
      <c r="BK446" s="213">
        <f>ROUND(I446*H446,2)</f>
        <v>0</v>
      </c>
      <c r="BL446" s="15" t="s">
        <v>231</v>
      </c>
      <c r="BM446" s="15" t="s">
        <v>840</v>
      </c>
    </row>
    <row r="447" spans="2:47" s="1" customFormat="1" ht="12">
      <c r="B447" s="36"/>
      <c r="C447" s="37"/>
      <c r="D447" s="214" t="s">
        <v>149</v>
      </c>
      <c r="E447" s="37"/>
      <c r="F447" s="215" t="s">
        <v>830</v>
      </c>
      <c r="G447" s="37"/>
      <c r="H447" s="37"/>
      <c r="I447" s="128"/>
      <c r="J447" s="37"/>
      <c r="K447" s="37"/>
      <c r="L447" s="41"/>
      <c r="M447" s="216"/>
      <c r="N447" s="77"/>
      <c r="O447" s="77"/>
      <c r="P447" s="77"/>
      <c r="Q447" s="77"/>
      <c r="R447" s="77"/>
      <c r="S447" s="77"/>
      <c r="T447" s="78"/>
      <c r="AT447" s="15" t="s">
        <v>149</v>
      </c>
      <c r="AU447" s="15" t="s">
        <v>85</v>
      </c>
    </row>
    <row r="448" spans="2:51" s="11" customFormat="1" ht="12">
      <c r="B448" s="217"/>
      <c r="C448" s="218"/>
      <c r="D448" s="214" t="s">
        <v>151</v>
      </c>
      <c r="E448" s="219" t="s">
        <v>21</v>
      </c>
      <c r="F448" s="220" t="s">
        <v>841</v>
      </c>
      <c r="G448" s="218"/>
      <c r="H448" s="221">
        <v>420</v>
      </c>
      <c r="I448" s="222"/>
      <c r="J448" s="218"/>
      <c r="K448" s="218"/>
      <c r="L448" s="223"/>
      <c r="M448" s="224"/>
      <c r="N448" s="225"/>
      <c r="O448" s="225"/>
      <c r="P448" s="225"/>
      <c r="Q448" s="225"/>
      <c r="R448" s="225"/>
      <c r="S448" s="225"/>
      <c r="T448" s="226"/>
      <c r="AT448" s="227" t="s">
        <v>151</v>
      </c>
      <c r="AU448" s="227" t="s">
        <v>85</v>
      </c>
      <c r="AV448" s="11" t="s">
        <v>85</v>
      </c>
      <c r="AW448" s="11" t="s">
        <v>36</v>
      </c>
      <c r="AX448" s="11" t="s">
        <v>83</v>
      </c>
      <c r="AY448" s="227" t="s">
        <v>140</v>
      </c>
    </row>
    <row r="449" spans="2:65" s="1" customFormat="1" ht="16.5" customHeight="1">
      <c r="B449" s="36"/>
      <c r="C449" s="228" t="s">
        <v>842</v>
      </c>
      <c r="D449" s="228" t="s">
        <v>336</v>
      </c>
      <c r="E449" s="229" t="s">
        <v>833</v>
      </c>
      <c r="F449" s="230" t="s">
        <v>834</v>
      </c>
      <c r="G449" s="231" t="s">
        <v>320</v>
      </c>
      <c r="H449" s="232">
        <v>0.126</v>
      </c>
      <c r="I449" s="233"/>
      <c r="J449" s="234">
        <f>ROUND(I449*H449,2)</f>
        <v>0</v>
      </c>
      <c r="K449" s="230" t="s">
        <v>146</v>
      </c>
      <c r="L449" s="235"/>
      <c r="M449" s="236" t="s">
        <v>21</v>
      </c>
      <c r="N449" s="237" t="s">
        <v>46</v>
      </c>
      <c r="O449" s="77"/>
      <c r="P449" s="211">
        <f>O449*H449</f>
        <v>0</v>
      </c>
      <c r="Q449" s="211">
        <v>1</v>
      </c>
      <c r="R449" s="211">
        <f>Q449*H449</f>
        <v>0.126</v>
      </c>
      <c r="S449" s="211">
        <v>0</v>
      </c>
      <c r="T449" s="212">
        <f>S449*H449</f>
        <v>0</v>
      </c>
      <c r="AR449" s="15" t="s">
        <v>307</v>
      </c>
      <c r="AT449" s="15" t="s">
        <v>336</v>
      </c>
      <c r="AU449" s="15" t="s">
        <v>85</v>
      </c>
      <c r="AY449" s="15" t="s">
        <v>140</v>
      </c>
      <c r="BE449" s="213">
        <f>IF(N449="základní",J449,0)</f>
        <v>0</v>
      </c>
      <c r="BF449" s="213">
        <f>IF(N449="snížená",J449,0)</f>
        <v>0</v>
      </c>
      <c r="BG449" s="213">
        <f>IF(N449="zákl. přenesená",J449,0)</f>
        <v>0</v>
      </c>
      <c r="BH449" s="213">
        <f>IF(N449="sníž. přenesená",J449,0)</f>
        <v>0</v>
      </c>
      <c r="BI449" s="213">
        <f>IF(N449="nulová",J449,0)</f>
        <v>0</v>
      </c>
      <c r="BJ449" s="15" t="s">
        <v>83</v>
      </c>
      <c r="BK449" s="213">
        <f>ROUND(I449*H449,2)</f>
        <v>0</v>
      </c>
      <c r="BL449" s="15" t="s">
        <v>231</v>
      </c>
      <c r="BM449" s="15" t="s">
        <v>843</v>
      </c>
    </row>
    <row r="450" spans="2:51" s="11" customFormat="1" ht="12">
      <c r="B450" s="217"/>
      <c r="C450" s="218"/>
      <c r="D450" s="214" t="s">
        <v>151</v>
      </c>
      <c r="E450" s="218"/>
      <c r="F450" s="220" t="s">
        <v>844</v>
      </c>
      <c r="G450" s="218"/>
      <c r="H450" s="221">
        <v>0.126</v>
      </c>
      <c r="I450" s="222"/>
      <c r="J450" s="218"/>
      <c r="K450" s="218"/>
      <c r="L450" s="223"/>
      <c r="M450" s="224"/>
      <c r="N450" s="225"/>
      <c r="O450" s="225"/>
      <c r="P450" s="225"/>
      <c r="Q450" s="225"/>
      <c r="R450" s="225"/>
      <c r="S450" s="225"/>
      <c r="T450" s="226"/>
      <c r="AT450" s="227" t="s">
        <v>151</v>
      </c>
      <c r="AU450" s="227" t="s">
        <v>85</v>
      </c>
      <c r="AV450" s="11" t="s">
        <v>85</v>
      </c>
      <c r="AW450" s="11" t="s">
        <v>4</v>
      </c>
      <c r="AX450" s="11" t="s">
        <v>83</v>
      </c>
      <c r="AY450" s="227" t="s">
        <v>140</v>
      </c>
    </row>
    <row r="451" spans="2:65" s="1" customFormat="1" ht="16.5" customHeight="1">
      <c r="B451" s="36"/>
      <c r="C451" s="202" t="s">
        <v>845</v>
      </c>
      <c r="D451" s="202" t="s">
        <v>142</v>
      </c>
      <c r="E451" s="203" t="s">
        <v>846</v>
      </c>
      <c r="F451" s="204" t="s">
        <v>847</v>
      </c>
      <c r="G451" s="205" t="s">
        <v>155</v>
      </c>
      <c r="H451" s="206">
        <v>168</v>
      </c>
      <c r="I451" s="207"/>
      <c r="J451" s="208">
        <f>ROUND(I451*H451,2)</f>
        <v>0</v>
      </c>
      <c r="K451" s="204" t="s">
        <v>146</v>
      </c>
      <c r="L451" s="41"/>
      <c r="M451" s="209" t="s">
        <v>21</v>
      </c>
      <c r="N451" s="210" t="s">
        <v>46</v>
      </c>
      <c r="O451" s="77"/>
      <c r="P451" s="211">
        <f>O451*H451</f>
        <v>0</v>
      </c>
      <c r="Q451" s="211">
        <v>0</v>
      </c>
      <c r="R451" s="211">
        <f>Q451*H451</f>
        <v>0</v>
      </c>
      <c r="S451" s="211">
        <v>0.0045</v>
      </c>
      <c r="T451" s="212">
        <f>S451*H451</f>
        <v>0.7559999999999999</v>
      </c>
      <c r="AR451" s="15" t="s">
        <v>231</v>
      </c>
      <c r="AT451" s="15" t="s">
        <v>142</v>
      </c>
      <c r="AU451" s="15" t="s">
        <v>85</v>
      </c>
      <c r="AY451" s="15" t="s">
        <v>140</v>
      </c>
      <c r="BE451" s="213">
        <f>IF(N451="základní",J451,0)</f>
        <v>0</v>
      </c>
      <c r="BF451" s="213">
        <f>IF(N451="snížená",J451,0)</f>
        <v>0</v>
      </c>
      <c r="BG451" s="213">
        <f>IF(N451="zákl. přenesená",J451,0)</f>
        <v>0</v>
      </c>
      <c r="BH451" s="213">
        <f>IF(N451="sníž. přenesená",J451,0)</f>
        <v>0</v>
      </c>
      <c r="BI451" s="213">
        <f>IF(N451="nulová",J451,0)</f>
        <v>0</v>
      </c>
      <c r="BJ451" s="15" t="s">
        <v>83</v>
      </c>
      <c r="BK451" s="213">
        <f>ROUND(I451*H451,2)</f>
        <v>0</v>
      </c>
      <c r="BL451" s="15" t="s">
        <v>231</v>
      </c>
      <c r="BM451" s="15" t="s">
        <v>848</v>
      </c>
    </row>
    <row r="452" spans="2:47" s="1" customFormat="1" ht="12">
      <c r="B452" s="36"/>
      <c r="C452" s="37"/>
      <c r="D452" s="214" t="s">
        <v>149</v>
      </c>
      <c r="E452" s="37"/>
      <c r="F452" s="215" t="s">
        <v>849</v>
      </c>
      <c r="G452" s="37"/>
      <c r="H452" s="37"/>
      <c r="I452" s="128"/>
      <c r="J452" s="37"/>
      <c r="K452" s="37"/>
      <c r="L452" s="41"/>
      <c r="M452" s="216"/>
      <c r="N452" s="77"/>
      <c r="O452" s="77"/>
      <c r="P452" s="77"/>
      <c r="Q452" s="77"/>
      <c r="R452" s="77"/>
      <c r="S452" s="77"/>
      <c r="T452" s="78"/>
      <c r="AT452" s="15" t="s">
        <v>149</v>
      </c>
      <c r="AU452" s="15" t="s">
        <v>85</v>
      </c>
    </row>
    <row r="453" spans="2:51" s="11" customFormat="1" ht="12">
      <c r="B453" s="217"/>
      <c r="C453" s="218"/>
      <c r="D453" s="214" t="s">
        <v>151</v>
      </c>
      <c r="E453" s="219" t="s">
        <v>21</v>
      </c>
      <c r="F453" s="220" t="s">
        <v>716</v>
      </c>
      <c r="G453" s="218"/>
      <c r="H453" s="221">
        <v>168</v>
      </c>
      <c r="I453" s="222"/>
      <c r="J453" s="218"/>
      <c r="K453" s="218"/>
      <c r="L453" s="223"/>
      <c r="M453" s="224"/>
      <c r="N453" s="225"/>
      <c r="O453" s="225"/>
      <c r="P453" s="225"/>
      <c r="Q453" s="225"/>
      <c r="R453" s="225"/>
      <c r="S453" s="225"/>
      <c r="T453" s="226"/>
      <c r="AT453" s="227" t="s">
        <v>151</v>
      </c>
      <c r="AU453" s="227" t="s">
        <v>85</v>
      </c>
      <c r="AV453" s="11" t="s">
        <v>85</v>
      </c>
      <c r="AW453" s="11" t="s">
        <v>36</v>
      </c>
      <c r="AX453" s="11" t="s">
        <v>83</v>
      </c>
      <c r="AY453" s="227" t="s">
        <v>140</v>
      </c>
    </row>
    <row r="454" spans="2:65" s="1" customFormat="1" ht="16.5" customHeight="1">
      <c r="B454" s="36"/>
      <c r="C454" s="202" t="s">
        <v>850</v>
      </c>
      <c r="D454" s="202" t="s">
        <v>142</v>
      </c>
      <c r="E454" s="203" t="s">
        <v>851</v>
      </c>
      <c r="F454" s="204" t="s">
        <v>852</v>
      </c>
      <c r="G454" s="205" t="s">
        <v>155</v>
      </c>
      <c r="H454" s="206">
        <v>30.54</v>
      </c>
      <c r="I454" s="207"/>
      <c r="J454" s="208">
        <f>ROUND(I454*H454,2)</f>
        <v>0</v>
      </c>
      <c r="K454" s="204" t="s">
        <v>146</v>
      </c>
      <c r="L454" s="41"/>
      <c r="M454" s="209" t="s">
        <v>21</v>
      </c>
      <c r="N454" s="210" t="s">
        <v>46</v>
      </c>
      <c r="O454" s="77"/>
      <c r="P454" s="211">
        <f>O454*H454</f>
        <v>0</v>
      </c>
      <c r="Q454" s="211">
        <v>0.0004</v>
      </c>
      <c r="R454" s="211">
        <f>Q454*H454</f>
        <v>0.012216</v>
      </c>
      <c r="S454" s="211">
        <v>0</v>
      </c>
      <c r="T454" s="212">
        <f>S454*H454</f>
        <v>0</v>
      </c>
      <c r="AR454" s="15" t="s">
        <v>231</v>
      </c>
      <c r="AT454" s="15" t="s">
        <v>142</v>
      </c>
      <c r="AU454" s="15" t="s">
        <v>85</v>
      </c>
      <c r="AY454" s="15" t="s">
        <v>140</v>
      </c>
      <c r="BE454" s="213">
        <f>IF(N454="základní",J454,0)</f>
        <v>0</v>
      </c>
      <c r="BF454" s="213">
        <f>IF(N454="snížená",J454,0)</f>
        <v>0</v>
      </c>
      <c r="BG454" s="213">
        <f>IF(N454="zákl. přenesená",J454,0)</f>
        <v>0</v>
      </c>
      <c r="BH454" s="213">
        <f>IF(N454="sníž. přenesená",J454,0)</f>
        <v>0</v>
      </c>
      <c r="BI454" s="213">
        <f>IF(N454="nulová",J454,0)</f>
        <v>0</v>
      </c>
      <c r="BJ454" s="15" t="s">
        <v>83</v>
      </c>
      <c r="BK454" s="213">
        <f>ROUND(I454*H454,2)</f>
        <v>0</v>
      </c>
      <c r="BL454" s="15" t="s">
        <v>231</v>
      </c>
      <c r="BM454" s="15" t="s">
        <v>853</v>
      </c>
    </row>
    <row r="455" spans="2:47" s="1" customFormat="1" ht="12">
      <c r="B455" s="36"/>
      <c r="C455" s="37"/>
      <c r="D455" s="214" t="s">
        <v>149</v>
      </c>
      <c r="E455" s="37"/>
      <c r="F455" s="215" t="s">
        <v>854</v>
      </c>
      <c r="G455" s="37"/>
      <c r="H455" s="37"/>
      <c r="I455" s="128"/>
      <c r="J455" s="37"/>
      <c r="K455" s="37"/>
      <c r="L455" s="41"/>
      <c r="M455" s="216"/>
      <c r="N455" s="77"/>
      <c r="O455" s="77"/>
      <c r="P455" s="77"/>
      <c r="Q455" s="77"/>
      <c r="R455" s="77"/>
      <c r="S455" s="77"/>
      <c r="T455" s="78"/>
      <c r="AT455" s="15" t="s">
        <v>149</v>
      </c>
      <c r="AU455" s="15" t="s">
        <v>85</v>
      </c>
    </row>
    <row r="456" spans="2:65" s="1" customFormat="1" ht="16.5" customHeight="1">
      <c r="B456" s="36"/>
      <c r="C456" s="228" t="s">
        <v>855</v>
      </c>
      <c r="D456" s="228" t="s">
        <v>336</v>
      </c>
      <c r="E456" s="229" t="s">
        <v>856</v>
      </c>
      <c r="F456" s="230" t="s">
        <v>857</v>
      </c>
      <c r="G456" s="231" t="s">
        <v>155</v>
      </c>
      <c r="H456" s="232">
        <v>35.121</v>
      </c>
      <c r="I456" s="233"/>
      <c r="J456" s="234">
        <f>ROUND(I456*H456,2)</f>
        <v>0</v>
      </c>
      <c r="K456" s="230" t="s">
        <v>146</v>
      </c>
      <c r="L456" s="235"/>
      <c r="M456" s="236" t="s">
        <v>21</v>
      </c>
      <c r="N456" s="237" t="s">
        <v>46</v>
      </c>
      <c r="O456" s="77"/>
      <c r="P456" s="211">
        <f>O456*H456</f>
        <v>0</v>
      </c>
      <c r="Q456" s="211">
        <v>0.0042</v>
      </c>
      <c r="R456" s="211">
        <f>Q456*H456</f>
        <v>0.1475082</v>
      </c>
      <c r="S456" s="211">
        <v>0</v>
      </c>
      <c r="T456" s="212">
        <f>S456*H456</f>
        <v>0</v>
      </c>
      <c r="AR456" s="15" t="s">
        <v>307</v>
      </c>
      <c r="AT456" s="15" t="s">
        <v>336</v>
      </c>
      <c r="AU456" s="15" t="s">
        <v>85</v>
      </c>
      <c r="AY456" s="15" t="s">
        <v>140</v>
      </c>
      <c r="BE456" s="213">
        <f>IF(N456="základní",J456,0)</f>
        <v>0</v>
      </c>
      <c r="BF456" s="213">
        <f>IF(N456="snížená",J456,0)</f>
        <v>0</v>
      </c>
      <c r="BG456" s="213">
        <f>IF(N456="zákl. přenesená",J456,0)</f>
        <v>0</v>
      </c>
      <c r="BH456" s="213">
        <f>IF(N456="sníž. přenesená",J456,0)</f>
        <v>0</v>
      </c>
      <c r="BI456" s="213">
        <f>IF(N456="nulová",J456,0)</f>
        <v>0</v>
      </c>
      <c r="BJ456" s="15" t="s">
        <v>83</v>
      </c>
      <c r="BK456" s="213">
        <f>ROUND(I456*H456,2)</f>
        <v>0</v>
      </c>
      <c r="BL456" s="15" t="s">
        <v>231</v>
      </c>
      <c r="BM456" s="15" t="s">
        <v>858</v>
      </c>
    </row>
    <row r="457" spans="2:51" s="11" customFormat="1" ht="12">
      <c r="B457" s="217"/>
      <c r="C457" s="218"/>
      <c r="D457" s="214" t="s">
        <v>151</v>
      </c>
      <c r="E457" s="218"/>
      <c r="F457" s="220" t="s">
        <v>859</v>
      </c>
      <c r="G457" s="218"/>
      <c r="H457" s="221">
        <v>35.121</v>
      </c>
      <c r="I457" s="222"/>
      <c r="J457" s="218"/>
      <c r="K457" s="218"/>
      <c r="L457" s="223"/>
      <c r="M457" s="224"/>
      <c r="N457" s="225"/>
      <c r="O457" s="225"/>
      <c r="P457" s="225"/>
      <c r="Q457" s="225"/>
      <c r="R457" s="225"/>
      <c r="S457" s="225"/>
      <c r="T457" s="226"/>
      <c r="AT457" s="227" t="s">
        <v>151</v>
      </c>
      <c r="AU457" s="227" t="s">
        <v>85</v>
      </c>
      <c r="AV457" s="11" t="s">
        <v>85</v>
      </c>
      <c r="AW457" s="11" t="s">
        <v>4</v>
      </c>
      <c r="AX457" s="11" t="s">
        <v>83</v>
      </c>
      <c r="AY457" s="227" t="s">
        <v>140</v>
      </c>
    </row>
    <row r="458" spans="2:65" s="1" customFormat="1" ht="16.5" customHeight="1">
      <c r="B458" s="36"/>
      <c r="C458" s="228" t="s">
        <v>860</v>
      </c>
      <c r="D458" s="228" t="s">
        <v>336</v>
      </c>
      <c r="E458" s="229" t="s">
        <v>861</v>
      </c>
      <c r="F458" s="230" t="s">
        <v>862</v>
      </c>
      <c r="G458" s="231" t="s">
        <v>162</v>
      </c>
      <c r="H458" s="232">
        <v>8</v>
      </c>
      <c r="I458" s="233"/>
      <c r="J458" s="234">
        <f>ROUND(I458*H458,2)</f>
        <v>0</v>
      </c>
      <c r="K458" s="230" t="s">
        <v>21</v>
      </c>
      <c r="L458" s="235"/>
      <c r="M458" s="236" t="s">
        <v>21</v>
      </c>
      <c r="N458" s="237" t="s">
        <v>46</v>
      </c>
      <c r="O458" s="77"/>
      <c r="P458" s="211">
        <f>O458*H458</f>
        <v>0</v>
      </c>
      <c r="Q458" s="211">
        <v>0.0005</v>
      </c>
      <c r="R458" s="211">
        <f>Q458*H458</f>
        <v>0.004</v>
      </c>
      <c r="S458" s="211">
        <v>0</v>
      </c>
      <c r="T458" s="212">
        <f>S458*H458</f>
        <v>0</v>
      </c>
      <c r="AR458" s="15" t="s">
        <v>307</v>
      </c>
      <c r="AT458" s="15" t="s">
        <v>336</v>
      </c>
      <c r="AU458" s="15" t="s">
        <v>85</v>
      </c>
      <c r="AY458" s="15" t="s">
        <v>140</v>
      </c>
      <c r="BE458" s="213">
        <f>IF(N458="základní",J458,0)</f>
        <v>0</v>
      </c>
      <c r="BF458" s="213">
        <f>IF(N458="snížená",J458,0)</f>
        <v>0</v>
      </c>
      <c r="BG458" s="213">
        <f>IF(N458="zákl. přenesená",J458,0)</f>
        <v>0</v>
      </c>
      <c r="BH458" s="213">
        <f>IF(N458="sníž. přenesená",J458,0)</f>
        <v>0</v>
      </c>
      <c r="BI458" s="213">
        <f>IF(N458="nulová",J458,0)</f>
        <v>0</v>
      </c>
      <c r="BJ458" s="15" t="s">
        <v>83</v>
      </c>
      <c r="BK458" s="213">
        <f>ROUND(I458*H458,2)</f>
        <v>0</v>
      </c>
      <c r="BL458" s="15" t="s">
        <v>231</v>
      </c>
      <c r="BM458" s="15" t="s">
        <v>863</v>
      </c>
    </row>
    <row r="459" spans="2:51" s="11" customFormat="1" ht="12">
      <c r="B459" s="217"/>
      <c r="C459" s="218"/>
      <c r="D459" s="214" t="s">
        <v>151</v>
      </c>
      <c r="E459" s="219" t="s">
        <v>21</v>
      </c>
      <c r="F459" s="220" t="s">
        <v>864</v>
      </c>
      <c r="G459" s="218"/>
      <c r="H459" s="221">
        <v>8</v>
      </c>
      <c r="I459" s="222"/>
      <c r="J459" s="218"/>
      <c r="K459" s="218"/>
      <c r="L459" s="223"/>
      <c r="M459" s="224"/>
      <c r="N459" s="225"/>
      <c r="O459" s="225"/>
      <c r="P459" s="225"/>
      <c r="Q459" s="225"/>
      <c r="R459" s="225"/>
      <c r="S459" s="225"/>
      <c r="T459" s="226"/>
      <c r="AT459" s="227" t="s">
        <v>151</v>
      </c>
      <c r="AU459" s="227" t="s">
        <v>85</v>
      </c>
      <c r="AV459" s="11" t="s">
        <v>85</v>
      </c>
      <c r="AW459" s="11" t="s">
        <v>36</v>
      </c>
      <c r="AX459" s="11" t="s">
        <v>83</v>
      </c>
      <c r="AY459" s="227" t="s">
        <v>140</v>
      </c>
    </row>
    <row r="460" spans="2:65" s="1" customFormat="1" ht="16.5" customHeight="1">
      <c r="B460" s="36"/>
      <c r="C460" s="202" t="s">
        <v>865</v>
      </c>
      <c r="D460" s="202" t="s">
        <v>142</v>
      </c>
      <c r="E460" s="203" t="s">
        <v>866</v>
      </c>
      <c r="F460" s="204" t="s">
        <v>867</v>
      </c>
      <c r="G460" s="205" t="s">
        <v>155</v>
      </c>
      <c r="H460" s="206">
        <v>420</v>
      </c>
      <c r="I460" s="207"/>
      <c r="J460" s="208">
        <f>ROUND(I460*H460,2)</f>
        <v>0</v>
      </c>
      <c r="K460" s="204" t="s">
        <v>146</v>
      </c>
      <c r="L460" s="41"/>
      <c r="M460" s="209" t="s">
        <v>21</v>
      </c>
      <c r="N460" s="210" t="s">
        <v>46</v>
      </c>
      <c r="O460" s="77"/>
      <c r="P460" s="211">
        <f>O460*H460</f>
        <v>0</v>
      </c>
      <c r="Q460" s="211">
        <v>0.0004</v>
      </c>
      <c r="R460" s="211">
        <f>Q460*H460</f>
        <v>0.168</v>
      </c>
      <c r="S460" s="211">
        <v>0</v>
      </c>
      <c r="T460" s="212">
        <f>S460*H460</f>
        <v>0</v>
      </c>
      <c r="AR460" s="15" t="s">
        <v>231</v>
      </c>
      <c r="AT460" s="15" t="s">
        <v>142</v>
      </c>
      <c r="AU460" s="15" t="s">
        <v>85</v>
      </c>
      <c r="AY460" s="15" t="s">
        <v>140</v>
      </c>
      <c r="BE460" s="213">
        <f>IF(N460="základní",J460,0)</f>
        <v>0</v>
      </c>
      <c r="BF460" s="213">
        <f>IF(N460="snížená",J460,0)</f>
        <v>0</v>
      </c>
      <c r="BG460" s="213">
        <f>IF(N460="zákl. přenesená",J460,0)</f>
        <v>0</v>
      </c>
      <c r="BH460" s="213">
        <f>IF(N460="sníž. přenesená",J460,0)</f>
        <v>0</v>
      </c>
      <c r="BI460" s="213">
        <f>IF(N460="nulová",J460,0)</f>
        <v>0</v>
      </c>
      <c r="BJ460" s="15" t="s">
        <v>83</v>
      </c>
      <c r="BK460" s="213">
        <f>ROUND(I460*H460,2)</f>
        <v>0</v>
      </c>
      <c r="BL460" s="15" t="s">
        <v>231</v>
      </c>
      <c r="BM460" s="15" t="s">
        <v>868</v>
      </c>
    </row>
    <row r="461" spans="2:47" s="1" customFormat="1" ht="12">
      <c r="B461" s="36"/>
      <c r="C461" s="37"/>
      <c r="D461" s="214" t="s">
        <v>149</v>
      </c>
      <c r="E461" s="37"/>
      <c r="F461" s="215" t="s">
        <v>854</v>
      </c>
      <c r="G461" s="37"/>
      <c r="H461" s="37"/>
      <c r="I461" s="128"/>
      <c r="J461" s="37"/>
      <c r="K461" s="37"/>
      <c r="L461" s="41"/>
      <c r="M461" s="216"/>
      <c r="N461" s="77"/>
      <c r="O461" s="77"/>
      <c r="P461" s="77"/>
      <c r="Q461" s="77"/>
      <c r="R461" s="77"/>
      <c r="S461" s="77"/>
      <c r="T461" s="78"/>
      <c r="AT461" s="15" t="s">
        <v>149</v>
      </c>
      <c r="AU461" s="15" t="s">
        <v>85</v>
      </c>
    </row>
    <row r="462" spans="2:65" s="1" customFormat="1" ht="16.5" customHeight="1">
      <c r="B462" s="36"/>
      <c r="C462" s="228" t="s">
        <v>869</v>
      </c>
      <c r="D462" s="228" t="s">
        <v>336</v>
      </c>
      <c r="E462" s="229" t="s">
        <v>856</v>
      </c>
      <c r="F462" s="230" t="s">
        <v>857</v>
      </c>
      <c r="G462" s="231" t="s">
        <v>155</v>
      </c>
      <c r="H462" s="232">
        <v>504</v>
      </c>
      <c r="I462" s="233"/>
      <c r="J462" s="234">
        <f>ROUND(I462*H462,2)</f>
        <v>0</v>
      </c>
      <c r="K462" s="230" t="s">
        <v>146</v>
      </c>
      <c r="L462" s="235"/>
      <c r="M462" s="236" t="s">
        <v>21</v>
      </c>
      <c r="N462" s="237" t="s">
        <v>46</v>
      </c>
      <c r="O462" s="77"/>
      <c r="P462" s="211">
        <f>O462*H462</f>
        <v>0</v>
      </c>
      <c r="Q462" s="211">
        <v>0.0042</v>
      </c>
      <c r="R462" s="211">
        <f>Q462*H462</f>
        <v>2.1168</v>
      </c>
      <c r="S462" s="211">
        <v>0</v>
      </c>
      <c r="T462" s="212">
        <f>S462*H462</f>
        <v>0</v>
      </c>
      <c r="AR462" s="15" t="s">
        <v>307</v>
      </c>
      <c r="AT462" s="15" t="s">
        <v>336</v>
      </c>
      <c r="AU462" s="15" t="s">
        <v>85</v>
      </c>
      <c r="AY462" s="15" t="s">
        <v>140</v>
      </c>
      <c r="BE462" s="213">
        <f>IF(N462="základní",J462,0)</f>
        <v>0</v>
      </c>
      <c r="BF462" s="213">
        <f>IF(N462="snížená",J462,0)</f>
        <v>0</v>
      </c>
      <c r="BG462" s="213">
        <f>IF(N462="zákl. přenesená",J462,0)</f>
        <v>0</v>
      </c>
      <c r="BH462" s="213">
        <f>IF(N462="sníž. přenesená",J462,0)</f>
        <v>0</v>
      </c>
      <c r="BI462" s="213">
        <f>IF(N462="nulová",J462,0)</f>
        <v>0</v>
      </c>
      <c r="BJ462" s="15" t="s">
        <v>83</v>
      </c>
      <c r="BK462" s="213">
        <f>ROUND(I462*H462,2)</f>
        <v>0</v>
      </c>
      <c r="BL462" s="15" t="s">
        <v>231</v>
      </c>
      <c r="BM462" s="15" t="s">
        <v>870</v>
      </c>
    </row>
    <row r="463" spans="2:51" s="11" customFormat="1" ht="12">
      <c r="B463" s="217"/>
      <c r="C463" s="218"/>
      <c r="D463" s="214" t="s">
        <v>151</v>
      </c>
      <c r="E463" s="218"/>
      <c r="F463" s="220" t="s">
        <v>871</v>
      </c>
      <c r="G463" s="218"/>
      <c r="H463" s="221">
        <v>504</v>
      </c>
      <c r="I463" s="222"/>
      <c r="J463" s="218"/>
      <c r="K463" s="218"/>
      <c r="L463" s="223"/>
      <c r="M463" s="224"/>
      <c r="N463" s="225"/>
      <c r="O463" s="225"/>
      <c r="P463" s="225"/>
      <c r="Q463" s="225"/>
      <c r="R463" s="225"/>
      <c r="S463" s="225"/>
      <c r="T463" s="226"/>
      <c r="AT463" s="227" t="s">
        <v>151</v>
      </c>
      <c r="AU463" s="227" t="s">
        <v>85</v>
      </c>
      <c r="AV463" s="11" t="s">
        <v>85</v>
      </c>
      <c r="AW463" s="11" t="s">
        <v>4</v>
      </c>
      <c r="AX463" s="11" t="s">
        <v>83</v>
      </c>
      <c r="AY463" s="227" t="s">
        <v>140</v>
      </c>
    </row>
    <row r="464" spans="2:65" s="1" customFormat="1" ht="22.5" customHeight="1">
      <c r="B464" s="36"/>
      <c r="C464" s="202" t="s">
        <v>872</v>
      </c>
      <c r="D464" s="202" t="s">
        <v>142</v>
      </c>
      <c r="E464" s="203" t="s">
        <v>873</v>
      </c>
      <c r="F464" s="204" t="s">
        <v>874</v>
      </c>
      <c r="G464" s="205" t="s">
        <v>155</v>
      </c>
      <c r="H464" s="206">
        <v>420</v>
      </c>
      <c r="I464" s="207"/>
      <c r="J464" s="208">
        <f>ROUND(I464*H464,2)</f>
        <v>0</v>
      </c>
      <c r="K464" s="204" t="s">
        <v>146</v>
      </c>
      <c r="L464" s="41"/>
      <c r="M464" s="209" t="s">
        <v>21</v>
      </c>
      <c r="N464" s="210" t="s">
        <v>46</v>
      </c>
      <c r="O464" s="77"/>
      <c r="P464" s="211">
        <f>O464*H464</f>
        <v>0</v>
      </c>
      <c r="Q464" s="211">
        <v>0.00068</v>
      </c>
      <c r="R464" s="211">
        <f>Q464*H464</f>
        <v>0.2856</v>
      </c>
      <c r="S464" s="211">
        <v>0</v>
      </c>
      <c r="T464" s="212">
        <f>S464*H464</f>
        <v>0</v>
      </c>
      <c r="AR464" s="15" t="s">
        <v>231</v>
      </c>
      <c r="AT464" s="15" t="s">
        <v>142</v>
      </c>
      <c r="AU464" s="15" t="s">
        <v>85</v>
      </c>
      <c r="AY464" s="15" t="s">
        <v>140</v>
      </c>
      <c r="BE464" s="213">
        <f>IF(N464="základní",J464,0)</f>
        <v>0</v>
      </c>
      <c r="BF464" s="213">
        <f>IF(N464="snížená",J464,0)</f>
        <v>0</v>
      </c>
      <c r="BG464" s="213">
        <f>IF(N464="zákl. přenesená",J464,0)</f>
        <v>0</v>
      </c>
      <c r="BH464" s="213">
        <f>IF(N464="sníž. přenesená",J464,0)</f>
        <v>0</v>
      </c>
      <c r="BI464" s="213">
        <f>IF(N464="nulová",J464,0)</f>
        <v>0</v>
      </c>
      <c r="BJ464" s="15" t="s">
        <v>83</v>
      </c>
      <c r="BK464" s="213">
        <f>ROUND(I464*H464,2)</f>
        <v>0</v>
      </c>
      <c r="BL464" s="15" t="s">
        <v>231</v>
      </c>
      <c r="BM464" s="15" t="s">
        <v>875</v>
      </c>
    </row>
    <row r="465" spans="2:51" s="11" customFormat="1" ht="12">
      <c r="B465" s="217"/>
      <c r="C465" s="218"/>
      <c r="D465" s="214" t="s">
        <v>151</v>
      </c>
      <c r="E465" s="219" t="s">
        <v>21</v>
      </c>
      <c r="F465" s="220" t="s">
        <v>841</v>
      </c>
      <c r="G465" s="218"/>
      <c r="H465" s="221">
        <v>420</v>
      </c>
      <c r="I465" s="222"/>
      <c r="J465" s="218"/>
      <c r="K465" s="218"/>
      <c r="L465" s="223"/>
      <c r="M465" s="224"/>
      <c r="N465" s="225"/>
      <c r="O465" s="225"/>
      <c r="P465" s="225"/>
      <c r="Q465" s="225"/>
      <c r="R465" s="225"/>
      <c r="S465" s="225"/>
      <c r="T465" s="226"/>
      <c r="AT465" s="227" t="s">
        <v>151</v>
      </c>
      <c r="AU465" s="227" t="s">
        <v>85</v>
      </c>
      <c r="AV465" s="11" t="s">
        <v>85</v>
      </c>
      <c r="AW465" s="11" t="s">
        <v>36</v>
      </c>
      <c r="AX465" s="11" t="s">
        <v>83</v>
      </c>
      <c r="AY465" s="227" t="s">
        <v>140</v>
      </c>
    </row>
    <row r="466" spans="2:65" s="1" customFormat="1" ht="16.5" customHeight="1">
      <c r="B466" s="36"/>
      <c r="C466" s="202" t="s">
        <v>876</v>
      </c>
      <c r="D466" s="202" t="s">
        <v>142</v>
      </c>
      <c r="E466" s="203" t="s">
        <v>877</v>
      </c>
      <c r="F466" s="204" t="s">
        <v>878</v>
      </c>
      <c r="G466" s="205" t="s">
        <v>199</v>
      </c>
      <c r="H466" s="206">
        <v>120</v>
      </c>
      <c r="I466" s="207"/>
      <c r="J466" s="208">
        <f>ROUND(I466*H466,2)</f>
        <v>0</v>
      </c>
      <c r="K466" s="204" t="s">
        <v>146</v>
      </c>
      <c r="L466" s="41"/>
      <c r="M466" s="209" t="s">
        <v>21</v>
      </c>
      <c r="N466" s="210" t="s">
        <v>46</v>
      </c>
      <c r="O466" s="77"/>
      <c r="P466" s="211">
        <f>O466*H466</f>
        <v>0</v>
      </c>
      <c r="Q466" s="211">
        <v>0.00026</v>
      </c>
      <c r="R466" s="211">
        <f>Q466*H466</f>
        <v>0.0312</v>
      </c>
      <c r="S466" s="211">
        <v>0</v>
      </c>
      <c r="T466" s="212">
        <f>S466*H466</f>
        <v>0</v>
      </c>
      <c r="AR466" s="15" t="s">
        <v>231</v>
      </c>
      <c r="AT466" s="15" t="s">
        <v>142</v>
      </c>
      <c r="AU466" s="15" t="s">
        <v>85</v>
      </c>
      <c r="AY466" s="15" t="s">
        <v>140</v>
      </c>
      <c r="BE466" s="213">
        <f>IF(N466="základní",J466,0)</f>
        <v>0</v>
      </c>
      <c r="BF466" s="213">
        <f>IF(N466="snížená",J466,0)</f>
        <v>0</v>
      </c>
      <c r="BG466" s="213">
        <f>IF(N466="zákl. přenesená",J466,0)</f>
        <v>0</v>
      </c>
      <c r="BH466" s="213">
        <f>IF(N466="sníž. přenesená",J466,0)</f>
        <v>0</v>
      </c>
      <c r="BI466" s="213">
        <f>IF(N466="nulová",J466,0)</f>
        <v>0</v>
      </c>
      <c r="BJ466" s="15" t="s">
        <v>83</v>
      </c>
      <c r="BK466" s="213">
        <f>ROUND(I466*H466,2)</f>
        <v>0</v>
      </c>
      <c r="BL466" s="15" t="s">
        <v>231</v>
      </c>
      <c r="BM466" s="15" t="s">
        <v>879</v>
      </c>
    </row>
    <row r="467" spans="2:51" s="11" customFormat="1" ht="12">
      <c r="B467" s="217"/>
      <c r="C467" s="218"/>
      <c r="D467" s="214" t="s">
        <v>151</v>
      </c>
      <c r="E467" s="219" t="s">
        <v>21</v>
      </c>
      <c r="F467" s="220" t="s">
        <v>880</v>
      </c>
      <c r="G467" s="218"/>
      <c r="H467" s="221">
        <v>120</v>
      </c>
      <c r="I467" s="222"/>
      <c r="J467" s="218"/>
      <c r="K467" s="218"/>
      <c r="L467" s="223"/>
      <c r="M467" s="224"/>
      <c r="N467" s="225"/>
      <c r="O467" s="225"/>
      <c r="P467" s="225"/>
      <c r="Q467" s="225"/>
      <c r="R467" s="225"/>
      <c r="S467" s="225"/>
      <c r="T467" s="226"/>
      <c r="AT467" s="227" t="s">
        <v>151</v>
      </c>
      <c r="AU467" s="227" t="s">
        <v>85</v>
      </c>
      <c r="AV467" s="11" t="s">
        <v>85</v>
      </c>
      <c r="AW467" s="11" t="s">
        <v>36</v>
      </c>
      <c r="AX467" s="11" t="s">
        <v>83</v>
      </c>
      <c r="AY467" s="227" t="s">
        <v>140</v>
      </c>
    </row>
    <row r="468" spans="2:65" s="1" customFormat="1" ht="22.5" customHeight="1">
      <c r="B468" s="36"/>
      <c r="C468" s="202" t="s">
        <v>881</v>
      </c>
      <c r="D468" s="202" t="s">
        <v>142</v>
      </c>
      <c r="E468" s="203" t="s">
        <v>882</v>
      </c>
      <c r="F468" s="204" t="s">
        <v>883</v>
      </c>
      <c r="G468" s="205" t="s">
        <v>320</v>
      </c>
      <c r="H468" s="206">
        <v>2.9</v>
      </c>
      <c r="I468" s="207"/>
      <c r="J468" s="208">
        <f>ROUND(I468*H468,2)</f>
        <v>0</v>
      </c>
      <c r="K468" s="204" t="s">
        <v>146</v>
      </c>
      <c r="L468" s="41"/>
      <c r="M468" s="209" t="s">
        <v>21</v>
      </c>
      <c r="N468" s="210" t="s">
        <v>46</v>
      </c>
      <c r="O468" s="77"/>
      <c r="P468" s="211">
        <f>O468*H468</f>
        <v>0</v>
      </c>
      <c r="Q468" s="211">
        <v>0</v>
      </c>
      <c r="R468" s="211">
        <f>Q468*H468</f>
        <v>0</v>
      </c>
      <c r="S468" s="211">
        <v>0</v>
      </c>
      <c r="T468" s="212">
        <f>S468*H468</f>
        <v>0</v>
      </c>
      <c r="AR468" s="15" t="s">
        <v>231</v>
      </c>
      <c r="AT468" s="15" t="s">
        <v>142</v>
      </c>
      <c r="AU468" s="15" t="s">
        <v>85</v>
      </c>
      <c r="AY468" s="15" t="s">
        <v>140</v>
      </c>
      <c r="BE468" s="213">
        <f>IF(N468="základní",J468,0)</f>
        <v>0</v>
      </c>
      <c r="BF468" s="213">
        <f>IF(N468="snížená",J468,0)</f>
        <v>0</v>
      </c>
      <c r="BG468" s="213">
        <f>IF(N468="zákl. přenesená",J468,0)</f>
        <v>0</v>
      </c>
      <c r="BH468" s="213">
        <f>IF(N468="sníž. přenesená",J468,0)</f>
        <v>0</v>
      </c>
      <c r="BI468" s="213">
        <f>IF(N468="nulová",J468,0)</f>
        <v>0</v>
      </c>
      <c r="BJ468" s="15" t="s">
        <v>83</v>
      </c>
      <c r="BK468" s="213">
        <f>ROUND(I468*H468,2)</f>
        <v>0</v>
      </c>
      <c r="BL468" s="15" t="s">
        <v>231</v>
      </c>
      <c r="BM468" s="15" t="s">
        <v>884</v>
      </c>
    </row>
    <row r="469" spans="2:47" s="1" customFormat="1" ht="12">
      <c r="B469" s="36"/>
      <c r="C469" s="37"/>
      <c r="D469" s="214" t="s">
        <v>149</v>
      </c>
      <c r="E469" s="37"/>
      <c r="F469" s="215" t="s">
        <v>885</v>
      </c>
      <c r="G469" s="37"/>
      <c r="H469" s="37"/>
      <c r="I469" s="128"/>
      <c r="J469" s="37"/>
      <c r="K469" s="37"/>
      <c r="L469" s="41"/>
      <c r="M469" s="216"/>
      <c r="N469" s="77"/>
      <c r="O469" s="77"/>
      <c r="P469" s="77"/>
      <c r="Q469" s="77"/>
      <c r="R469" s="77"/>
      <c r="S469" s="77"/>
      <c r="T469" s="78"/>
      <c r="AT469" s="15" t="s">
        <v>149</v>
      </c>
      <c r="AU469" s="15" t="s">
        <v>85</v>
      </c>
    </row>
    <row r="470" spans="2:63" s="10" customFormat="1" ht="22.8" customHeight="1">
      <c r="B470" s="186"/>
      <c r="C470" s="187"/>
      <c r="D470" s="188" t="s">
        <v>74</v>
      </c>
      <c r="E470" s="200" t="s">
        <v>886</v>
      </c>
      <c r="F470" s="200" t="s">
        <v>887</v>
      </c>
      <c r="G470" s="187"/>
      <c r="H470" s="187"/>
      <c r="I470" s="190"/>
      <c r="J470" s="201">
        <f>BK470</f>
        <v>0</v>
      </c>
      <c r="K470" s="187"/>
      <c r="L470" s="192"/>
      <c r="M470" s="193"/>
      <c r="N470" s="194"/>
      <c r="O470" s="194"/>
      <c r="P470" s="195">
        <f>SUM(P471:P480)</f>
        <v>0</v>
      </c>
      <c r="Q470" s="194"/>
      <c r="R470" s="195">
        <f>SUM(R471:R480)</f>
        <v>0.029232</v>
      </c>
      <c r="S470" s="194"/>
      <c r="T470" s="196">
        <f>SUM(T471:T480)</f>
        <v>0</v>
      </c>
      <c r="AR470" s="197" t="s">
        <v>85</v>
      </c>
      <c r="AT470" s="198" t="s">
        <v>74</v>
      </c>
      <c r="AU470" s="198" t="s">
        <v>83</v>
      </c>
      <c r="AY470" s="197" t="s">
        <v>140</v>
      </c>
      <c r="BK470" s="199">
        <f>SUM(BK471:BK480)</f>
        <v>0</v>
      </c>
    </row>
    <row r="471" spans="2:65" s="1" customFormat="1" ht="22.5" customHeight="1">
      <c r="B471" s="36"/>
      <c r="C471" s="202" t="s">
        <v>888</v>
      </c>
      <c r="D471" s="202" t="s">
        <v>142</v>
      </c>
      <c r="E471" s="203" t="s">
        <v>889</v>
      </c>
      <c r="F471" s="204" t="s">
        <v>890</v>
      </c>
      <c r="G471" s="205" t="s">
        <v>155</v>
      </c>
      <c r="H471" s="206">
        <v>24</v>
      </c>
      <c r="I471" s="207"/>
      <c r="J471" s="208">
        <f>ROUND(I471*H471,2)</f>
        <v>0</v>
      </c>
      <c r="K471" s="204" t="s">
        <v>146</v>
      </c>
      <c r="L471" s="41"/>
      <c r="M471" s="209" t="s">
        <v>21</v>
      </c>
      <c r="N471" s="210" t="s">
        <v>46</v>
      </c>
      <c r="O471" s="77"/>
      <c r="P471" s="211">
        <f>O471*H471</f>
        <v>0</v>
      </c>
      <c r="Q471" s="211">
        <v>0</v>
      </c>
      <c r="R471" s="211">
        <f>Q471*H471</f>
        <v>0</v>
      </c>
      <c r="S471" s="211">
        <v>0</v>
      </c>
      <c r="T471" s="212">
        <f>S471*H471</f>
        <v>0</v>
      </c>
      <c r="AR471" s="15" t="s">
        <v>231</v>
      </c>
      <c r="AT471" s="15" t="s">
        <v>142</v>
      </c>
      <c r="AU471" s="15" t="s">
        <v>85</v>
      </c>
      <c r="AY471" s="15" t="s">
        <v>140</v>
      </c>
      <c r="BE471" s="213">
        <f>IF(N471="základní",J471,0)</f>
        <v>0</v>
      </c>
      <c r="BF471" s="213">
        <f>IF(N471="snížená",J471,0)</f>
        <v>0</v>
      </c>
      <c r="BG471" s="213">
        <f>IF(N471="zákl. přenesená",J471,0)</f>
        <v>0</v>
      </c>
      <c r="BH471" s="213">
        <f>IF(N471="sníž. přenesená",J471,0)</f>
        <v>0</v>
      </c>
      <c r="BI471" s="213">
        <f>IF(N471="nulová",J471,0)</f>
        <v>0</v>
      </c>
      <c r="BJ471" s="15" t="s">
        <v>83</v>
      </c>
      <c r="BK471" s="213">
        <f>ROUND(I471*H471,2)</f>
        <v>0</v>
      </c>
      <c r="BL471" s="15" t="s">
        <v>231</v>
      </c>
      <c r="BM471" s="15" t="s">
        <v>891</v>
      </c>
    </row>
    <row r="472" spans="2:47" s="1" customFormat="1" ht="12">
      <c r="B472" s="36"/>
      <c r="C472" s="37"/>
      <c r="D472" s="214" t="s">
        <v>149</v>
      </c>
      <c r="E472" s="37"/>
      <c r="F472" s="215" t="s">
        <v>892</v>
      </c>
      <c r="G472" s="37"/>
      <c r="H472" s="37"/>
      <c r="I472" s="128"/>
      <c r="J472" s="37"/>
      <c r="K472" s="37"/>
      <c r="L472" s="41"/>
      <c r="M472" s="216"/>
      <c r="N472" s="77"/>
      <c r="O472" s="77"/>
      <c r="P472" s="77"/>
      <c r="Q472" s="77"/>
      <c r="R472" s="77"/>
      <c r="S472" s="77"/>
      <c r="T472" s="78"/>
      <c r="AT472" s="15" t="s">
        <v>149</v>
      </c>
      <c r="AU472" s="15" t="s">
        <v>85</v>
      </c>
    </row>
    <row r="473" spans="2:51" s="11" customFormat="1" ht="12">
      <c r="B473" s="217"/>
      <c r="C473" s="218"/>
      <c r="D473" s="214" t="s">
        <v>151</v>
      </c>
      <c r="E473" s="219" t="s">
        <v>21</v>
      </c>
      <c r="F473" s="220" t="s">
        <v>893</v>
      </c>
      <c r="G473" s="218"/>
      <c r="H473" s="221">
        <v>24</v>
      </c>
      <c r="I473" s="222"/>
      <c r="J473" s="218"/>
      <c r="K473" s="218"/>
      <c r="L473" s="223"/>
      <c r="M473" s="224"/>
      <c r="N473" s="225"/>
      <c r="O473" s="225"/>
      <c r="P473" s="225"/>
      <c r="Q473" s="225"/>
      <c r="R473" s="225"/>
      <c r="S473" s="225"/>
      <c r="T473" s="226"/>
      <c r="AT473" s="227" t="s">
        <v>151</v>
      </c>
      <c r="AU473" s="227" t="s">
        <v>85</v>
      </c>
      <c r="AV473" s="11" t="s">
        <v>85</v>
      </c>
      <c r="AW473" s="11" t="s">
        <v>36</v>
      </c>
      <c r="AX473" s="11" t="s">
        <v>83</v>
      </c>
      <c r="AY473" s="227" t="s">
        <v>140</v>
      </c>
    </row>
    <row r="474" spans="2:65" s="1" customFormat="1" ht="16.5" customHeight="1">
      <c r="B474" s="36"/>
      <c r="C474" s="228" t="s">
        <v>894</v>
      </c>
      <c r="D474" s="228" t="s">
        <v>336</v>
      </c>
      <c r="E474" s="229" t="s">
        <v>895</v>
      </c>
      <c r="F474" s="230" t="s">
        <v>896</v>
      </c>
      <c r="G474" s="231" t="s">
        <v>155</v>
      </c>
      <c r="H474" s="232">
        <v>24.48</v>
      </c>
      <c r="I474" s="233"/>
      <c r="J474" s="234">
        <f>ROUND(I474*H474,2)</f>
        <v>0</v>
      </c>
      <c r="K474" s="230" t="s">
        <v>146</v>
      </c>
      <c r="L474" s="235"/>
      <c r="M474" s="236" t="s">
        <v>21</v>
      </c>
      <c r="N474" s="237" t="s">
        <v>46</v>
      </c>
      <c r="O474" s="77"/>
      <c r="P474" s="211">
        <f>O474*H474</f>
        <v>0</v>
      </c>
      <c r="Q474" s="211">
        <v>0.001</v>
      </c>
      <c r="R474" s="211">
        <f>Q474*H474</f>
        <v>0.024480000000000002</v>
      </c>
      <c r="S474" s="211">
        <v>0</v>
      </c>
      <c r="T474" s="212">
        <f>S474*H474</f>
        <v>0</v>
      </c>
      <c r="AR474" s="15" t="s">
        <v>307</v>
      </c>
      <c r="AT474" s="15" t="s">
        <v>336</v>
      </c>
      <c r="AU474" s="15" t="s">
        <v>85</v>
      </c>
      <c r="AY474" s="15" t="s">
        <v>140</v>
      </c>
      <c r="BE474" s="213">
        <f>IF(N474="základní",J474,0)</f>
        <v>0</v>
      </c>
      <c r="BF474" s="213">
        <f>IF(N474="snížená",J474,0)</f>
        <v>0</v>
      </c>
      <c r="BG474" s="213">
        <f>IF(N474="zákl. přenesená",J474,0)</f>
        <v>0</v>
      </c>
      <c r="BH474" s="213">
        <f>IF(N474="sníž. přenesená",J474,0)</f>
        <v>0</v>
      </c>
      <c r="BI474" s="213">
        <f>IF(N474="nulová",J474,0)</f>
        <v>0</v>
      </c>
      <c r="BJ474" s="15" t="s">
        <v>83</v>
      </c>
      <c r="BK474" s="213">
        <f>ROUND(I474*H474,2)</f>
        <v>0</v>
      </c>
      <c r="BL474" s="15" t="s">
        <v>231</v>
      </c>
      <c r="BM474" s="15" t="s">
        <v>897</v>
      </c>
    </row>
    <row r="475" spans="2:51" s="11" customFormat="1" ht="12">
      <c r="B475" s="217"/>
      <c r="C475" s="218"/>
      <c r="D475" s="214" t="s">
        <v>151</v>
      </c>
      <c r="E475" s="218"/>
      <c r="F475" s="220" t="s">
        <v>898</v>
      </c>
      <c r="G475" s="218"/>
      <c r="H475" s="221">
        <v>24.48</v>
      </c>
      <c r="I475" s="222"/>
      <c r="J475" s="218"/>
      <c r="K475" s="218"/>
      <c r="L475" s="223"/>
      <c r="M475" s="224"/>
      <c r="N475" s="225"/>
      <c r="O475" s="225"/>
      <c r="P475" s="225"/>
      <c r="Q475" s="225"/>
      <c r="R475" s="225"/>
      <c r="S475" s="225"/>
      <c r="T475" s="226"/>
      <c r="AT475" s="227" t="s">
        <v>151</v>
      </c>
      <c r="AU475" s="227" t="s">
        <v>85</v>
      </c>
      <c r="AV475" s="11" t="s">
        <v>85</v>
      </c>
      <c r="AW475" s="11" t="s">
        <v>4</v>
      </c>
      <c r="AX475" s="11" t="s">
        <v>83</v>
      </c>
      <c r="AY475" s="227" t="s">
        <v>140</v>
      </c>
    </row>
    <row r="476" spans="2:65" s="1" customFormat="1" ht="22.5" customHeight="1">
      <c r="B476" s="36"/>
      <c r="C476" s="202" t="s">
        <v>899</v>
      </c>
      <c r="D476" s="202" t="s">
        <v>142</v>
      </c>
      <c r="E476" s="203" t="s">
        <v>900</v>
      </c>
      <c r="F476" s="204" t="s">
        <v>901</v>
      </c>
      <c r="G476" s="205" t="s">
        <v>155</v>
      </c>
      <c r="H476" s="206">
        <v>24</v>
      </c>
      <c r="I476" s="207"/>
      <c r="J476" s="208">
        <f>ROUND(I476*H476,2)</f>
        <v>0</v>
      </c>
      <c r="K476" s="204" t="s">
        <v>146</v>
      </c>
      <c r="L476" s="41"/>
      <c r="M476" s="209" t="s">
        <v>21</v>
      </c>
      <c r="N476" s="210" t="s">
        <v>46</v>
      </c>
      <c r="O476" s="77"/>
      <c r="P476" s="211">
        <f>O476*H476</f>
        <v>0</v>
      </c>
      <c r="Q476" s="211">
        <v>0</v>
      </c>
      <c r="R476" s="211">
        <f>Q476*H476</f>
        <v>0</v>
      </c>
      <c r="S476" s="211">
        <v>0</v>
      </c>
      <c r="T476" s="212">
        <f>S476*H476</f>
        <v>0</v>
      </c>
      <c r="AR476" s="15" t="s">
        <v>231</v>
      </c>
      <c r="AT476" s="15" t="s">
        <v>142</v>
      </c>
      <c r="AU476" s="15" t="s">
        <v>85</v>
      </c>
      <c r="AY476" s="15" t="s">
        <v>140</v>
      </c>
      <c r="BE476" s="213">
        <f>IF(N476="základní",J476,0)</f>
        <v>0</v>
      </c>
      <c r="BF476" s="213">
        <f>IF(N476="snížená",J476,0)</f>
        <v>0</v>
      </c>
      <c r="BG476" s="213">
        <f>IF(N476="zákl. přenesená",J476,0)</f>
        <v>0</v>
      </c>
      <c r="BH476" s="213">
        <f>IF(N476="sníž. přenesená",J476,0)</f>
        <v>0</v>
      </c>
      <c r="BI476" s="213">
        <f>IF(N476="nulová",J476,0)</f>
        <v>0</v>
      </c>
      <c r="BJ476" s="15" t="s">
        <v>83</v>
      </c>
      <c r="BK476" s="213">
        <f>ROUND(I476*H476,2)</f>
        <v>0</v>
      </c>
      <c r="BL476" s="15" t="s">
        <v>231</v>
      </c>
      <c r="BM476" s="15" t="s">
        <v>902</v>
      </c>
    </row>
    <row r="477" spans="2:65" s="1" customFormat="1" ht="16.5" customHeight="1">
      <c r="B477" s="36"/>
      <c r="C477" s="228" t="s">
        <v>903</v>
      </c>
      <c r="D477" s="228" t="s">
        <v>336</v>
      </c>
      <c r="E477" s="229" t="s">
        <v>904</v>
      </c>
      <c r="F477" s="230" t="s">
        <v>905</v>
      </c>
      <c r="G477" s="231" t="s">
        <v>155</v>
      </c>
      <c r="H477" s="232">
        <v>26.4</v>
      </c>
      <c r="I477" s="233"/>
      <c r="J477" s="234">
        <f>ROUND(I477*H477,2)</f>
        <v>0</v>
      </c>
      <c r="K477" s="230" t="s">
        <v>146</v>
      </c>
      <c r="L477" s="235"/>
      <c r="M477" s="236" t="s">
        <v>21</v>
      </c>
      <c r="N477" s="237" t="s">
        <v>46</v>
      </c>
      <c r="O477" s="77"/>
      <c r="P477" s="211">
        <f>O477*H477</f>
        <v>0</v>
      </c>
      <c r="Q477" s="211">
        <v>0.00018</v>
      </c>
      <c r="R477" s="211">
        <f>Q477*H477</f>
        <v>0.004752</v>
      </c>
      <c r="S477" s="211">
        <v>0</v>
      </c>
      <c r="T477" s="212">
        <f>S477*H477</f>
        <v>0</v>
      </c>
      <c r="AR477" s="15" t="s">
        <v>307</v>
      </c>
      <c r="AT477" s="15" t="s">
        <v>336</v>
      </c>
      <c r="AU477" s="15" t="s">
        <v>85</v>
      </c>
      <c r="AY477" s="15" t="s">
        <v>140</v>
      </c>
      <c r="BE477" s="213">
        <f>IF(N477="základní",J477,0)</f>
        <v>0</v>
      </c>
      <c r="BF477" s="213">
        <f>IF(N477="snížená",J477,0)</f>
        <v>0</v>
      </c>
      <c r="BG477" s="213">
        <f>IF(N477="zákl. přenesená",J477,0)</f>
        <v>0</v>
      </c>
      <c r="BH477" s="213">
        <f>IF(N477="sníž. přenesená",J477,0)</f>
        <v>0</v>
      </c>
      <c r="BI477" s="213">
        <f>IF(N477="nulová",J477,0)</f>
        <v>0</v>
      </c>
      <c r="BJ477" s="15" t="s">
        <v>83</v>
      </c>
      <c r="BK477" s="213">
        <f>ROUND(I477*H477,2)</f>
        <v>0</v>
      </c>
      <c r="BL477" s="15" t="s">
        <v>231</v>
      </c>
      <c r="BM477" s="15" t="s">
        <v>906</v>
      </c>
    </row>
    <row r="478" spans="2:51" s="11" customFormat="1" ht="12">
      <c r="B478" s="217"/>
      <c r="C478" s="218"/>
      <c r="D478" s="214" t="s">
        <v>151</v>
      </c>
      <c r="E478" s="218"/>
      <c r="F478" s="220" t="s">
        <v>907</v>
      </c>
      <c r="G478" s="218"/>
      <c r="H478" s="221">
        <v>26.4</v>
      </c>
      <c r="I478" s="222"/>
      <c r="J478" s="218"/>
      <c r="K478" s="218"/>
      <c r="L478" s="223"/>
      <c r="M478" s="224"/>
      <c r="N478" s="225"/>
      <c r="O478" s="225"/>
      <c r="P478" s="225"/>
      <c r="Q478" s="225"/>
      <c r="R478" s="225"/>
      <c r="S478" s="225"/>
      <c r="T478" s="226"/>
      <c r="AT478" s="227" t="s">
        <v>151</v>
      </c>
      <c r="AU478" s="227" t="s">
        <v>85</v>
      </c>
      <c r="AV478" s="11" t="s">
        <v>85</v>
      </c>
      <c r="AW478" s="11" t="s">
        <v>4</v>
      </c>
      <c r="AX478" s="11" t="s">
        <v>83</v>
      </c>
      <c r="AY478" s="227" t="s">
        <v>140</v>
      </c>
    </row>
    <row r="479" spans="2:65" s="1" customFormat="1" ht="22.5" customHeight="1">
      <c r="B479" s="36"/>
      <c r="C479" s="202" t="s">
        <v>908</v>
      </c>
      <c r="D479" s="202" t="s">
        <v>142</v>
      </c>
      <c r="E479" s="203" t="s">
        <v>909</v>
      </c>
      <c r="F479" s="204" t="s">
        <v>910</v>
      </c>
      <c r="G479" s="205" t="s">
        <v>320</v>
      </c>
      <c r="H479" s="206">
        <v>0.029</v>
      </c>
      <c r="I479" s="207"/>
      <c r="J479" s="208">
        <f>ROUND(I479*H479,2)</f>
        <v>0</v>
      </c>
      <c r="K479" s="204" t="s">
        <v>146</v>
      </c>
      <c r="L479" s="41"/>
      <c r="M479" s="209" t="s">
        <v>21</v>
      </c>
      <c r="N479" s="210" t="s">
        <v>46</v>
      </c>
      <c r="O479" s="77"/>
      <c r="P479" s="211">
        <f>O479*H479</f>
        <v>0</v>
      </c>
      <c r="Q479" s="211">
        <v>0</v>
      </c>
      <c r="R479" s="211">
        <f>Q479*H479</f>
        <v>0</v>
      </c>
      <c r="S479" s="211">
        <v>0</v>
      </c>
      <c r="T479" s="212">
        <f>S479*H479</f>
        <v>0</v>
      </c>
      <c r="AR479" s="15" t="s">
        <v>231</v>
      </c>
      <c r="AT479" s="15" t="s">
        <v>142</v>
      </c>
      <c r="AU479" s="15" t="s">
        <v>85</v>
      </c>
      <c r="AY479" s="15" t="s">
        <v>140</v>
      </c>
      <c r="BE479" s="213">
        <f>IF(N479="základní",J479,0)</f>
        <v>0</v>
      </c>
      <c r="BF479" s="213">
        <f>IF(N479="snížená",J479,0)</f>
        <v>0</v>
      </c>
      <c r="BG479" s="213">
        <f>IF(N479="zákl. přenesená",J479,0)</f>
        <v>0</v>
      </c>
      <c r="BH479" s="213">
        <f>IF(N479="sníž. přenesená",J479,0)</f>
        <v>0</v>
      </c>
      <c r="BI479" s="213">
        <f>IF(N479="nulová",J479,0)</f>
        <v>0</v>
      </c>
      <c r="BJ479" s="15" t="s">
        <v>83</v>
      </c>
      <c r="BK479" s="213">
        <f>ROUND(I479*H479,2)</f>
        <v>0</v>
      </c>
      <c r="BL479" s="15" t="s">
        <v>231</v>
      </c>
      <c r="BM479" s="15" t="s">
        <v>911</v>
      </c>
    </row>
    <row r="480" spans="2:47" s="1" customFormat="1" ht="12">
      <c r="B480" s="36"/>
      <c r="C480" s="37"/>
      <c r="D480" s="214" t="s">
        <v>149</v>
      </c>
      <c r="E480" s="37"/>
      <c r="F480" s="215" t="s">
        <v>912</v>
      </c>
      <c r="G480" s="37"/>
      <c r="H480" s="37"/>
      <c r="I480" s="128"/>
      <c r="J480" s="37"/>
      <c r="K480" s="37"/>
      <c r="L480" s="41"/>
      <c r="M480" s="216"/>
      <c r="N480" s="77"/>
      <c r="O480" s="77"/>
      <c r="P480" s="77"/>
      <c r="Q480" s="77"/>
      <c r="R480" s="77"/>
      <c r="S480" s="77"/>
      <c r="T480" s="78"/>
      <c r="AT480" s="15" t="s">
        <v>149</v>
      </c>
      <c r="AU480" s="15" t="s">
        <v>85</v>
      </c>
    </row>
    <row r="481" spans="2:63" s="10" customFormat="1" ht="22.8" customHeight="1">
      <c r="B481" s="186"/>
      <c r="C481" s="187"/>
      <c r="D481" s="188" t="s">
        <v>74</v>
      </c>
      <c r="E481" s="200" t="s">
        <v>913</v>
      </c>
      <c r="F481" s="200" t="s">
        <v>914</v>
      </c>
      <c r="G481" s="187"/>
      <c r="H481" s="187"/>
      <c r="I481" s="190"/>
      <c r="J481" s="201">
        <f>BK481</f>
        <v>0</v>
      </c>
      <c r="K481" s="187"/>
      <c r="L481" s="192"/>
      <c r="M481" s="193"/>
      <c r="N481" s="194"/>
      <c r="O481" s="194"/>
      <c r="P481" s="195">
        <f>SUM(P482:P487)</f>
        <v>0</v>
      </c>
      <c r="Q481" s="194"/>
      <c r="R481" s="195">
        <f>SUM(R482:R487)</f>
        <v>0.0116</v>
      </c>
      <c r="S481" s="194"/>
      <c r="T481" s="196">
        <f>SUM(T482:T487)</f>
        <v>0.10068</v>
      </c>
      <c r="AR481" s="197" t="s">
        <v>85</v>
      </c>
      <c r="AT481" s="198" t="s">
        <v>74</v>
      </c>
      <c r="AU481" s="198" t="s">
        <v>83</v>
      </c>
      <c r="AY481" s="197" t="s">
        <v>140</v>
      </c>
      <c r="BK481" s="199">
        <f>SUM(BK482:BK487)</f>
        <v>0</v>
      </c>
    </row>
    <row r="482" spans="2:65" s="1" customFormat="1" ht="16.5" customHeight="1">
      <c r="B482" s="36"/>
      <c r="C482" s="202" t="s">
        <v>915</v>
      </c>
      <c r="D482" s="202" t="s">
        <v>142</v>
      </c>
      <c r="E482" s="203" t="s">
        <v>916</v>
      </c>
      <c r="F482" s="204" t="s">
        <v>917</v>
      </c>
      <c r="G482" s="205" t="s">
        <v>199</v>
      </c>
      <c r="H482" s="206">
        <v>1</v>
      </c>
      <c r="I482" s="207"/>
      <c r="J482" s="208">
        <f>ROUND(I482*H482,2)</f>
        <v>0</v>
      </c>
      <c r="K482" s="204" t="s">
        <v>146</v>
      </c>
      <c r="L482" s="41"/>
      <c r="M482" s="209" t="s">
        <v>21</v>
      </c>
      <c r="N482" s="210" t="s">
        <v>46</v>
      </c>
      <c r="O482" s="77"/>
      <c r="P482" s="211">
        <f>O482*H482</f>
        <v>0</v>
      </c>
      <c r="Q482" s="211">
        <v>0.0116</v>
      </c>
      <c r="R482" s="211">
        <f>Q482*H482</f>
        <v>0.0116</v>
      </c>
      <c r="S482" s="211">
        <v>0</v>
      </c>
      <c r="T482" s="212">
        <f>S482*H482</f>
        <v>0</v>
      </c>
      <c r="AR482" s="15" t="s">
        <v>231</v>
      </c>
      <c r="AT482" s="15" t="s">
        <v>142</v>
      </c>
      <c r="AU482" s="15" t="s">
        <v>85</v>
      </c>
      <c r="AY482" s="15" t="s">
        <v>140</v>
      </c>
      <c r="BE482" s="213">
        <f>IF(N482="základní",J482,0)</f>
        <v>0</v>
      </c>
      <c r="BF482" s="213">
        <f>IF(N482="snížená",J482,0)</f>
        <v>0</v>
      </c>
      <c r="BG482" s="213">
        <f>IF(N482="zákl. přenesená",J482,0)</f>
        <v>0</v>
      </c>
      <c r="BH482" s="213">
        <f>IF(N482="sníž. přenesená",J482,0)</f>
        <v>0</v>
      </c>
      <c r="BI482" s="213">
        <f>IF(N482="nulová",J482,0)</f>
        <v>0</v>
      </c>
      <c r="BJ482" s="15" t="s">
        <v>83</v>
      </c>
      <c r="BK482" s="213">
        <f>ROUND(I482*H482,2)</f>
        <v>0</v>
      </c>
      <c r="BL482" s="15" t="s">
        <v>231</v>
      </c>
      <c r="BM482" s="15" t="s">
        <v>918</v>
      </c>
    </row>
    <row r="483" spans="2:47" s="1" customFormat="1" ht="12">
      <c r="B483" s="36"/>
      <c r="C483" s="37"/>
      <c r="D483" s="214" t="s">
        <v>149</v>
      </c>
      <c r="E483" s="37"/>
      <c r="F483" s="215" t="s">
        <v>919</v>
      </c>
      <c r="G483" s="37"/>
      <c r="H483" s="37"/>
      <c r="I483" s="128"/>
      <c r="J483" s="37"/>
      <c r="K483" s="37"/>
      <c r="L483" s="41"/>
      <c r="M483" s="216"/>
      <c r="N483" s="77"/>
      <c r="O483" s="77"/>
      <c r="P483" s="77"/>
      <c r="Q483" s="77"/>
      <c r="R483" s="77"/>
      <c r="S483" s="77"/>
      <c r="T483" s="78"/>
      <c r="AT483" s="15" t="s">
        <v>149</v>
      </c>
      <c r="AU483" s="15" t="s">
        <v>85</v>
      </c>
    </row>
    <row r="484" spans="2:51" s="11" customFormat="1" ht="12">
      <c r="B484" s="217"/>
      <c r="C484" s="218"/>
      <c r="D484" s="214" t="s">
        <v>151</v>
      </c>
      <c r="E484" s="219" t="s">
        <v>21</v>
      </c>
      <c r="F484" s="220" t="s">
        <v>920</v>
      </c>
      <c r="G484" s="218"/>
      <c r="H484" s="221">
        <v>1</v>
      </c>
      <c r="I484" s="222"/>
      <c r="J484" s="218"/>
      <c r="K484" s="218"/>
      <c r="L484" s="223"/>
      <c r="M484" s="224"/>
      <c r="N484" s="225"/>
      <c r="O484" s="225"/>
      <c r="P484" s="225"/>
      <c r="Q484" s="225"/>
      <c r="R484" s="225"/>
      <c r="S484" s="225"/>
      <c r="T484" s="226"/>
      <c r="AT484" s="227" t="s">
        <v>151</v>
      </c>
      <c r="AU484" s="227" t="s">
        <v>85</v>
      </c>
      <c r="AV484" s="11" t="s">
        <v>85</v>
      </c>
      <c r="AW484" s="11" t="s">
        <v>36</v>
      </c>
      <c r="AX484" s="11" t="s">
        <v>83</v>
      </c>
      <c r="AY484" s="227" t="s">
        <v>140</v>
      </c>
    </row>
    <row r="485" spans="2:65" s="1" customFormat="1" ht="16.5" customHeight="1">
      <c r="B485" s="36"/>
      <c r="C485" s="202" t="s">
        <v>921</v>
      </c>
      <c r="D485" s="202" t="s">
        <v>142</v>
      </c>
      <c r="E485" s="203" t="s">
        <v>922</v>
      </c>
      <c r="F485" s="204" t="s">
        <v>923</v>
      </c>
      <c r="G485" s="205" t="s">
        <v>162</v>
      </c>
      <c r="H485" s="206">
        <v>4</v>
      </c>
      <c r="I485" s="207"/>
      <c r="J485" s="208">
        <f>ROUND(I485*H485,2)</f>
        <v>0</v>
      </c>
      <c r="K485" s="204" t="s">
        <v>146</v>
      </c>
      <c r="L485" s="41"/>
      <c r="M485" s="209" t="s">
        <v>21</v>
      </c>
      <c r="N485" s="210" t="s">
        <v>46</v>
      </c>
      <c r="O485" s="77"/>
      <c r="P485" s="211">
        <f>O485*H485</f>
        <v>0</v>
      </c>
      <c r="Q485" s="211">
        <v>0</v>
      </c>
      <c r="R485" s="211">
        <f>Q485*H485</f>
        <v>0</v>
      </c>
      <c r="S485" s="211">
        <v>0.02517</v>
      </c>
      <c r="T485" s="212">
        <f>S485*H485</f>
        <v>0.10068</v>
      </c>
      <c r="AR485" s="15" t="s">
        <v>231</v>
      </c>
      <c r="AT485" s="15" t="s">
        <v>142</v>
      </c>
      <c r="AU485" s="15" t="s">
        <v>85</v>
      </c>
      <c r="AY485" s="15" t="s">
        <v>140</v>
      </c>
      <c r="BE485" s="213">
        <f>IF(N485="základní",J485,0)</f>
        <v>0</v>
      </c>
      <c r="BF485" s="213">
        <f>IF(N485="snížená",J485,0)</f>
        <v>0</v>
      </c>
      <c r="BG485" s="213">
        <f>IF(N485="zákl. přenesená",J485,0)</f>
        <v>0</v>
      </c>
      <c r="BH485" s="213">
        <f>IF(N485="sníž. přenesená",J485,0)</f>
        <v>0</v>
      </c>
      <c r="BI485" s="213">
        <f>IF(N485="nulová",J485,0)</f>
        <v>0</v>
      </c>
      <c r="BJ485" s="15" t="s">
        <v>83</v>
      </c>
      <c r="BK485" s="213">
        <f>ROUND(I485*H485,2)</f>
        <v>0</v>
      </c>
      <c r="BL485" s="15" t="s">
        <v>231</v>
      </c>
      <c r="BM485" s="15" t="s">
        <v>924</v>
      </c>
    </row>
    <row r="486" spans="2:65" s="1" customFormat="1" ht="22.5" customHeight="1">
      <c r="B486" s="36"/>
      <c r="C486" s="202" t="s">
        <v>925</v>
      </c>
      <c r="D486" s="202" t="s">
        <v>142</v>
      </c>
      <c r="E486" s="203" t="s">
        <v>926</v>
      </c>
      <c r="F486" s="204" t="s">
        <v>927</v>
      </c>
      <c r="G486" s="205" t="s">
        <v>320</v>
      </c>
      <c r="H486" s="206">
        <v>0.012</v>
      </c>
      <c r="I486" s="207"/>
      <c r="J486" s="208">
        <f>ROUND(I486*H486,2)</f>
        <v>0</v>
      </c>
      <c r="K486" s="204" t="s">
        <v>146</v>
      </c>
      <c r="L486" s="41"/>
      <c r="M486" s="209" t="s">
        <v>21</v>
      </c>
      <c r="N486" s="210" t="s">
        <v>46</v>
      </c>
      <c r="O486" s="77"/>
      <c r="P486" s="211">
        <f>O486*H486</f>
        <v>0</v>
      </c>
      <c r="Q486" s="211">
        <v>0</v>
      </c>
      <c r="R486" s="211">
        <f>Q486*H486</f>
        <v>0</v>
      </c>
      <c r="S486" s="211">
        <v>0</v>
      </c>
      <c r="T486" s="212">
        <f>S486*H486</f>
        <v>0</v>
      </c>
      <c r="AR486" s="15" t="s">
        <v>231</v>
      </c>
      <c r="AT486" s="15" t="s">
        <v>142</v>
      </c>
      <c r="AU486" s="15" t="s">
        <v>85</v>
      </c>
      <c r="AY486" s="15" t="s">
        <v>140</v>
      </c>
      <c r="BE486" s="213">
        <f>IF(N486="základní",J486,0)</f>
        <v>0</v>
      </c>
      <c r="BF486" s="213">
        <f>IF(N486="snížená",J486,0)</f>
        <v>0</v>
      </c>
      <c r="BG486" s="213">
        <f>IF(N486="zákl. přenesená",J486,0)</f>
        <v>0</v>
      </c>
      <c r="BH486" s="213">
        <f>IF(N486="sníž. přenesená",J486,0)</f>
        <v>0</v>
      </c>
      <c r="BI486" s="213">
        <f>IF(N486="nulová",J486,0)</f>
        <v>0</v>
      </c>
      <c r="BJ486" s="15" t="s">
        <v>83</v>
      </c>
      <c r="BK486" s="213">
        <f>ROUND(I486*H486,2)</f>
        <v>0</v>
      </c>
      <c r="BL486" s="15" t="s">
        <v>231</v>
      </c>
      <c r="BM486" s="15" t="s">
        <v>928</v>
      </c>
    </row>
    <row r="487" spans="2:47" s="1" customFormat="1" ht="12">
      <c r="B487" s="36"/>
      <c r="C487" s="37"/>
      <c r="D487" s="214" t="s">
        <v>149</v>
      </c>
      <c r="E487" s="37"/>
      <c r="F487" s="215" t="s">
        <v>929</v>
      </c>
      <c r="G487" s="37"/>
      <c r="H487" s="37"/>
      <c r="I487" s="128"/>
      <c r="J487" s="37"/>
      <c r="K487" s="37"/>
      <c r="L487" s="41"/>
      <c r="M487" s="216"/>
      <c r="N487" s="77"/>
      <c r="O487" s="77"/>
      <c r="P487" s="77"/>
      <c r="Q487" s="77"/>
      <c r="R487" s="77"/>
      <c r="S487" s="77"/>
      <c r="T487" s="78"/>
      <c r="AT487" s="15" t="s">
        <v>149</v>
      </c>
      <c r="AU487" s="15" t="s">
        <v>85</v>
      </c>
    </row>
    <row r="488" spans="2:63" s="10" customFormat="1" ht="22.8" customHeight="1">
      <c r="B488" s="186"/>
      <c r="C488" s="187"/>
      <c r="D488" s="188" t="s">
        <v>74</v>
      </c>
      <c r="E488" s="200" t="s">
        <v>930</v>
      </c>
      <c r="F488" s="200" t="s">
        <v>931</v>
      </c>
      <c r="G488" s="187"/>
      <c r="H488" s="187"/>
      <c r="I488" s="190"/>
      <c r="J488" s="201">
        <f>BK488</f>
        <v>0</v>
      </c>
      <c r="K488" s="187"/>
      <c r="L488" s="192"/>
      <c r="M488" s="193"/>
      <c r="N488" s="194"/>
      <c r="O488" s="194"/>
      <c r="P488" s="195">
        <f>SUM(P489:P493)</f>
        <v>0</v>
      </c>
      <c r="Q488" s="194"/>
      <c r="R488" s="195">
        <f>SUM(R489:R493)</f>
        <v>0.01194</v>
      </c>
      <c r="S488" s="194"/>
      <c r="T488" s="196">
        <f>SUM(T489:T493)</f>
        <v>0.1428</v>
      </c>
      <c r="AR488" s="197" t="s">
        <v>85</v>
      </c>
      <c r="AT488" s="198" t="s">
        <v>74</v>
      </c>
      <c r="AU488" s="198" t="s">
        <v>83</v>
      </c>
      <c r="AY488" s="197" t="s">
        <v>140</v>
      </c>
      <c r="BK488" s="199">
        <f>SUM(BK489:BK493)</f>
        <v>0</v>
      </c>
    </row>
    <row r="489" spans="2:65" s="1" customFormat="1" ht="16.5" customHeight="1">
      <c r="B489" s="36"/>
      <c r="C489" s="202" t="s">
        <v>932</v>
      </c>
      <c r="D489" s="202" t="s">
        <v>142</v>
      </c>
      <c r="E489" s="203" t="s">
        <v>933</v>
      </c>
      <c r="F489" s="204" t="s">
        <v>934</v>
      </c>
      <c r="G489" s="205" t="s">
        <v>162</v>
      </c>
      <c r="H489" s="206">
        <v>6</v>
      </c>
      <c r="I489" s="207"/>
      <c r="J489" s="208">
        <f>ROUND(I489*H489,2)</f>
        <v>0</v>
      </c>
      <c r="K489" s="204" t="s">
        <v>21</v>
      </c>
      <c r="L489" s="41"/>
      <c r="M489" s="209" t="s">
        <v>21</v>
      </c>
      <c r="N489" s="210" t="s">
        <v>46</v>
      </c>
      <c r="O489" s="77"/>
      <c r="P489" s="211">
        <f>O489*H489</f>
        <v>0</v>
      </c>
      <c r="Q489" s="211">
        <v>0</v>
      </c>
      <c r="R489" s="211">
        <f>Q489*H489</f>
        <v>0</v>
      </c>
      <c r="S489" s="211">
        <v>0.0238</v>
      </c>
      <c r="T489" s="212">
        <f>S489*H489</f>
        <v>0.1428</v>
      </c>
      <c r="AR489" s="15" t="s">
        <v>231</v>
      </c>
      <c r="AT489" s="15" t="s">
        <v>142</v>
      </c>
      <c r="AU489" s="15" t="s">
        <v>85</v>
      </c>
      <c r="AY489" s="15" t="s">
        <v>140</v>
      </c>
      <c r="BE489" s="213">
        <f>IF(N489="základní",J489,0)</f>
        <v>0</v>
      </c>
      <c r="BF489" s="213">
        <f>IF(N489="snížená",J489,0)</f>
        <v>0</v>
      </c>
      <c r="BG489" s="213">
        <f>IF(N489="zákl. přenesená",J489,0)</f>
        <v>0</v>
      </c>
      <c r="BH489" s="213">
        <f>IF(N489="sníž. přenesená",J489,0)</f>
        <v>0</v>
      </c>
      <c r="BI489" s="213">
        <f>IF(N489="nulová",J489,0)</f>
        <v>0</v>
      </c>
      <c r="BJ489" s="15" t="s">
        <v>83</v>
      </c>
      <c r="BK489" s="213">
        <f>ROUND(I489*H489,2)</f>
        <v>0</v>
      </c>
      <c r="BL489" s="15" t="s">
        <v>231</v>
      </c>
      <c r="BM489" s="15" t="s">
        <v>935</v>
      </c>
    </row>
    <row r="490" spans="2:51" s="11" customFormat="1" ht="12">
      <c r="B490" s="217"/>
      <c r="C490" s="218"/>
      <c r="D490" s="214" t="s">
        <v>151</v>
      </c>
      <c r="E490" s="219" t="s">
        <v>21</v>
      </c>
      <c r="F490" s="220" t="s">
        <v>936</v>
      </c>
      <c r="G490" s="218"/>
      <c r="H490" s="221">
        <v>6</v>
      </c>
      <c r="I490" s="222"/>
      <c r="J490" s="218"/>
      <c r="K490" s="218"/>
      <c r="L490" s="223"/>
      <c r="M490" s="224"/>
      <c r="N490" s="225"/>
      <c r="O490" s="225"/>
      <c r="P490" s="225"/>
      <c r="Q490" s="225"/>
      <c r="R490" s="225"/>
      <c r="S490" s="225"/>
      <c r="T490" s="226"/>
      <c r="AT490" s="227" t="s">
        <v>151</v>
      </c>
      <c r="AU490" s="227" t="s">
        <v>85</v>
      </c>
      <c r="AV490" s="11" t="s">
        <v>85</v>
      </c>
      <c r="AW490" s="11" t="s">
        <v>36</v>
      </c>
      <c r="AX490" s="11" t="s">
        <v>83</v>
      </c>
      <c r="AY490" s="227" t="s">
        <v>140</v>
      </c>
    </row>
    <row r="491" spans="2:65" s="1" customFormat="1" ht="16.5" customHeight="1">
      <c r="B491" s="36"/>
      <c r="C491" s="202" t="s">
        <v>937</v>
      </c>
      <c r="D491" s="202" t="s">
        <v>142</v>
      </c>
      <c r="E491" s="203" t="s">
        <v>938</v>
      </c>
      <c r="F491" s="204" t="s">
        <v>939</v>
      </c>
      <c r="G491" s="205" t="s">
        <v>162</v>
      </c>
      <c r="H491" s="206">
        <v>6</v>
      </c>
      <c r="I491" s="207"/>
      <c r="J491" s="208">
        <f>ROUND(I491*H491,2)</f>
        <v>0</v>
      </c>
      <c r="K491" s="204" t="s">
        <v>21</v>
      </c>
      <c r="L491" s="41"/>
      <c r="M491" s="209" t="s">
        <v>21</v>
      </c>
      <c r="N491" s="210" t="s">
        <v>46</v>
      </c>
      <c r="O491" s="77"/>
      <c r="P491" s="211">
        <f>O491*H491</f>
        <v>0</v>
      </c>
      <c r="Q491" s="211">
        <v>0.00199</v>
      </c>
      <c r="R491" s="211">
        <f>Q491*H491</f>
        <v>0.01194</v>
      </c>
      <c r="S491" s="211">
        <v>0</v>
      </c>
      <c r="T491" s="212">
        <f>S491*H491</f>
        <v>0</v>
      </c>
      <c r="AR491" s="15" t="s">
        <v>231</v>
      </c>
      <c r="AT491" s="15" t="s">
        <v>142</v>
      </c>
      <c r="AU491" s="15" t="s">
        <v>85</v>
      </c>
      <c r="AY491" s="15" t="s">
        <v>140</v>
      </c>
      <c r="BE491" s="213">
        <f>IF(N491="základní",J491,0)</f>
        <v>0</v>
      </c>
      <c r="BF491" s="213">
        <f>IF(N491="snížená",J491,0)</f>
        <v>0</v>
      </c>
      <c r="BG491" s="213">
        <f>IF(N491="zákl. přenesená",J491,0)</f>
        <v>0</v>
      </c>
      <c r="BH491" s="213">
        <f>IF(N491="sníž. přenesená",J491,0)</f>
        <v>0</v>
      </c>
      <c r="BI491" s="213">
        <f>IF(N491="nulová",J491,0)</f>
        <v>0</v>
      </c>
      <c r="BJ491" s="15" t="s">
        <v>83</v>
      </c>
      <c r="BK491" s="213">
        <f>ROUND(I491*H491,2)</f>
        <v>0</v>
      </c>
      <c r="BL491" s="15" t="s">
        <v>231</v>
      </c>
      <c r="BM491" s="15" t="s">
        <v>940</v>
      </c>
    </row>
    <row r="492" spans="2:65" s="1" customFormat="1" ht="22.5" customHeight="1">
      <c r="B492" s="36"/>
      <c r="C492" s="202" t="s">
        <v>941</v>
      </c>
      <c r="D492" s="202" t="s">
        <v>142</v>
      </c>
      <c r="E492" s="203" t="s">
        <v>942</v>
      </c>
      <c r="F492" s="204" t="s">
        <v>943</v>
      </c>
      <c r="G492" s="205" t="s">
        <v>320</v>
      </c>
      <c r="H492" s="206">
        <v>0.012</v>
      </c>
      <c r="I492" s="207"/>
      <c r="J492" s="208">
        <f>ROUND(I492*H492,2)</f>
        <v>0</v>
      </c>
      <c r="K492" s="204" t="s">
        <v>146</v>
      </c>
      <c r="L492" s="41"/>
      <c r="M492" s="209" t="s">
        <v>21</v>
      </c>
      <c r="N492" s="210" t="s">
        <v>46</v>
      </c>
      <c r="O492" s="77"/>
      <c r="P492" s="211">
        <f>O492*H492</f>
        <v>0</v>
      </c>
      <c r="Q492" s="211">
        <v>0</v>
      </c>
      <c r="R492" s="211">
        <f>Q492*H492</f>
        <v>0</v>
      </c>
      <c r="S492" s="211">
        <v>0</v>
      </c>
      <c r="T492" s="212">
        <f>S492*H492</f>
        <v>0</v>
      </c>
      <c r="AR492" s="15" t="s">
        <v>231</v>
      </c>
      <c r="AT492" s="15" t="s">
        <v>142</v>
      </c>
      <c r="AU492" s="15" t="s">
        <v>85</v>
      </c>
      <c r="AY492" s="15" t="s">
        <v>140</v>
      </c>
      <c r="BE492" s="213">
        <f>IF(N492="základní",J492,0)</f>
        <v>0</v>
      </c>
      <c r="BF492" s="213">
        <f>IF(N492="snížená",J492,0)</f>
        <v>0</v>
      </c>
      <c r="BG492" s="213">
        <f>IF(N492="zákl. přenesená",J492,0)</f>
        <v>0</v>
      </c>
      <c r="BH492" s="213">
        <f>IF(N492="sníž. přenesená",J492,0)</f>
        <v>0</v>
      </c>
      <c r="BI492" s="213">
        <f>IF(N492="nulová",J492,0)</f>
        <v>0</v>
      </c>
      <c r="BJ492" s="15" t="s">
        <v>83</v>
      </c>
      <c r="BK492" s="213">
        <f>ROUND(I492*H492,2)</f>
        <v>0</v>
      </c>
      <c r="BL492" s="15" t="s">
        <v>231</v>
      </c>
      <c r="BM492" s="15" t="s">
        <v>944</v>
      </c>
    </row>
    <row r="493" spans="2:47" s="1" customFormat="1" ht="12">
      <c r="B493" s="36"/>
      <c r="C493" s="37"/>
      <c r="D493" s="214" t="s">
        <v>149</v>
      </c>
      <c r="E493" s="37"/>
      <c r="F493" s="215" t="s">
        <v>945</v>
      </c>
      <c r="G493" s="37"/>
      <c r="H493" s="37"/>
      <c r="I493" s="128"/>
      <c r="J493" s="37"/>
      <c r="K493" s="37"/>
      <c r="L493" s="41"/>
      <c r="M493" s="216"/>
      <c r="N493" s="77"/>
      <c r="O493" s="77"/>
      <c r="P493" s="77"/>
      <c r="Q493" s="77"/>
      <c r="R493" s="77"/>
      <c r="S493" s="77"/>
      <c r="T493" s="78"/>
      <c r="AT493" s="15" t="s">
        <v>149</v>
      </c>
      <c r="AU493" s="15" t="s">
        <v>85</v>
      </c>
    </row>
    <row r="494" spans="2:63" s="10" customFormat="1" ht="22.8" customHeight="1">
      <c r="B494" s="186"/>
      <c r="C494" s="187"/>
      <c r="D494" s="188" t="s">
        <v>74</v>
      </c>
      <c r="E494" s="200" t="s">
        <v>946</v>
      </c>
      <c r="F494" s="200" t="s">
        <v>947</v>
      </c>
      <c r="G494" s="187"/>
      <c r="H494" s="187"/>
      <c r="I494" s="190"/>
      <c r="J494" s="201">
        <f>BK494</f>
        <v>0</v>
      </c>
      <c r="K494" s="187"/>
      <c r="L494" s="192"/>
      <c r="M494" s="193"/>
      <c r="N494" s="194"/>
      <c r="O494" s="194"/>
      <c r="P494" s="195">
        <f>SUM(P495:P515)</f>
        <v>0</v>
      </c>
      <c r="Q494" s="194"/>
      <c r="R494" s="195">
        <f>SUM(R495:R515)</f>
        <v>0.2296</v>
      </c>
      <c r="S494" s="194"/>
      <c r="T494" s="196">
        <f>SUM(T495:T515)</f>
        <v>0</v>
      </c>
      <c r="AR494" s="197" t="s">
        <v>85</v>
      </c>
      <c r="AT494" s="198" t="s">
        <v>74</v>
      </c>
      <c r="AU494" s="198" t="s">
        <v>83</v>
      </c>
      <c r="AY494" s="197" t="s">
        <v>140</v>
      </c>
      <c r="BK494" s="199">
        <f>SUM(BK495:BK515)</f>
        <v>0</v>
      </c>
    </row>
    <row r="495" spans="2:65" s="1" customFormat="1" ht="16.5" customHeight="1">
      <c r="B495" s="36"/>
      <c r="C495" s="202" t="s">
        <v>948</v>
      </c>
      <c r="D495" s="202" t="s">
        <v>142</v>
      </c>
      <c r="E495" s="203" t="s">
        <v>949</v>
      </c>
      <c r="F495" s="204" t="s">
        <v>950</v>
      </c>
      <c r="G495" s="205" t="s">
        <v>199</v>
      </c>
      <c r="H495" s="206">
        <v>170</v>
      </c>
      <c r="I495" s="207"/>
      <c r="J495" s="208">
        <f>ROUND(I495*H495,2)</f>
        <v>0</v>
      </c>
      <c r="K495" s="204" t="s">
        <v>146</v>
      </c>
      <c r="L495" s="41"/>
      <c r="M495" s="209" t="s">
        <v>21</v>
      </c>
      <c r="N495" s="210" t="s">
        <v>46</v>
      </c>
      <c r="O495" s="77"/>
      <c r="P495" s="211">
        <f>O495*H495</f>
        <v>0</v>
      </c>
      <c r="Q495" s="211">
        <v>0</v>
      </c>
      <c r="R495" s="211">
        <f>Q495*H495</f>
        <v>0</v>
      </c>
      <c r="S495" s="211">
        <v>0</v>
      </c>
      <c r="T495" s="212">
        <f>S495*H495</f>
        <v>0</v>
      </c>
      <c r="AR495" s="15" t="s">
        <v>231</v>
      </c>
      <c r="AT495" s="15" t="s">
        <v>142</v>
      </c>
      <c r="AU495" s="15" t="s">
        <v>85</v>
      </c>
      <c r="AY495" s="15" t="s">
        <v>140</v>
      </c>
      <c r="BE495" s="213">
        <f>IF(N495="základní",J495,0)</f>
        <v>0</v>
      </c>
      <c r="BF495" s="213">
        <f>IF(N495="snížená",J495,0)</f>
        <v>0</v>
      </c>
      <c r="BG495" s="213">
        <f>IF(N495="zákl. přenesená",J495,0)</f>
        <v>0</v>
      </c>
      <c r="BH495" s="213">
        <f>IF(N495="sníž. přenesená",J495,0)</f>
        <v>0</v>
      </c>
      <c r="BI495" s="213">
        <f>IF(N495="nulová",J495,0)</f>
        <v>0</v>
      </c>
      <c r="BJ495" s="15" t="s">
        <v>83</v>
      </c>
      <c r="BK495" s="213">
        <f>ROUND(I495*H495,2)</f>
        <v>0</v>
      </c>
      <c r="BL495" s="15" t="s">
        <v>231</v>
      </c>
      <c r="BM495" s="15" t="s">
        <v>951</v>
      </c>
    </row>
    <row r="496" spans="2:51" s="11" customFormat="1" ht="12">
      <c r="B496" s="217"/>
      <c r="C496" s="218"/>
      <c r="D496" s="214" t="s">
        <v>151</v>
      </c>
      <c r="E496" s="219" t="s">
        <v>21</v>
      </c>
      <c r="F496" s="220" t="s">
        <v>952</v>
      </c>
      <c r="G496" s="218"/>
      <c r="H496" s="221">
        <v>170</v>
      </c>
      <c r="I496" s="222"/>
      <c r="J496" s="218"/>
      <c r="K496" s="218"/>
      <c r="L496" s="223"/>
      <c r="M496" s="224"/>
      <c r="N496" s="225"/>
      <c r="O496" s="225"/>
      <c r="P496" s="225"/>
      <c r="Q496" s="225"/>
      <c r="R496" s="225"/>
      <c r="S496" s="225"/>
      <c r="T496" s="226"/>
      <c r="AT496" s="227" t="s">
        <v>151</v>
      </c>
      <c r="AU496" s="227" t="s">
        <v>85</v>
      </c>
      <c r="AV496" s="11" t="s">
        <v>85</v>
      </c>
      <c r="AW496" s="11" t="s">
        <v>36</v>
      </c>
      <c r="AX496" s="11" t="s">
        <v>83</v>
      </c>
      <c r="AY496" s="227" t="s">
        <v>140</v>
      </c>
    </row>
    <row r="497" spans="2:65" s="1" customFormat="1" ht="16.5" customHeight="1">
      <c r="B497" s="36"/>
      <c r="C497" s="228" t="s">
        <v>953</v>
      </c>
      <c r="D497" s="228" t="s">
        <v>336</v>
      </c>
      <c r="E497" s="229" t="s">
        <v>954</v>
      </c>
      <c r="F497" s="230" t="s">
        <v>955</v>
      </c>
      <c r="G497" s="231" t="s">
        <v>361</v>
      </c>
      <c r="H497" s="232">
        <v>212.5</v>
      </c>
      <c r="I497" s="233"/>
      <c r="J497" s="234">
        <f>ROUND(I497*H497,2)</f>
        <v>0</v>
      </c>
      <c r="K497" s="230" t="s">
        <v>146</v>
      </c>
      <c r="L497" s="235"/>
      <c r="M497" s="236" t="s">
        <v>21</v>
      </c>
      <c r="N497" s="237" t="s">
        <v>46</v>
      </c>
      <c r="O497" s="77"/>
      <c r="P497" s="211">
        <f>O497*H497</f>
        <v>0</v>
      </c>
      <c r="Q497" s="211">
        <v>0.001</v>
      </c>
      <c r="R497" s="211">
        <f>Q497*H497</f>
        <v>0.2125</v>
      </c>
      <c r="S497" s="211">
        <v>0</v>
      </c>
      <c r="T497" s="212">
        <f>S497*H497</f>
        <v>0</v>
      </c>
      <c r="AR497" s="15" t="s">
        <v>307</v>
      </c>
      <c r="AT497" s="15" t="s">
        <v>336</v>
      </c>
      <c r="AU497" s="15" t="s">
        <v>85</v>
      </c>
      <c r="AY497" s="15" t="s">
        <v>140</v>
      </c>
      <c r="BE497" s="213">
        <f>IF(N497="základní",J497,0)</f>
        <v>0</v>
      </c>
      <c r="BF497" s="213">
        <f>IF(N497="snížená",J497,0)</f>
        <v>0</v>
      </c>
      <c r="BG497" s="213">
        <f>IF(N497="zákl. přenesená",J497,0)</f>
        <v>0</v>
      </c>
      <c r="BH497" s="213">
        <f>IF(N497="sníž. přenesená",J497,0)</f>
        <v>0</v>
      </c>
      <c r="BI497" s="213">
        <f>IF(N497="nulová",J497,0)</f>
        <v>0</v>
      </c>
      <c r="BJ497" s="15" t="s">
        <v>83</v>
      </c>
      <c r="BK497" s="213">
        <f>ROUND(I497*H497,2)</f>
        <v>0</v>
      </c>
      <c r="BL497" s="15" t="s">
        <v>231</v>
      </c>
      <c r="BM497" s="15" t="s">
        <v>956</v>
      </c>
    </row>
    <row r="498" spans="2:51" s="11" customFormat="1" ht="12">
      <c r="B498" s="217"/>
      <c r="C498" s="218"/>
      <c r="D498" s="214" t="s">
        <v>151</v>
      </c>
      <c r="E498" s="218"/>
      <c r="F498" s="220" t="s">
        <v>957</v>
      </c>
      <c r="G498" s="218"/>
      <c r="H498" s="221">
        <v>212.5</v>
      </c>
      <c r="I498" s="222"/>
      <c r="J498" s="218"/>
      <c r="K498" s="218"/>
      <c r="L498" s="223"/>
      <c r="M498" s="224"/>
      <c r="N498" s="225"/>
      <c r="O498" s="225"/>
      <c r="P498" s="225"/>
      <c r="Q498" s="225"/>
      <c r="R498" s="225"/>
      <c r="S498" s="225"/>
      <c r="T498" s="226"/>
      <c r="AT498" s="227" t="s">
        <v>151</v>
      </c>
      <c r="AU498" s="227" t="s">
        <v>85</v>
      </c>
      <c r="AV498" s="11" t="s">
        <v>85</v>
      </c>
      <c r="AW498" s="11" t="s">
        <v>4</v>
      </c>
      <c r="AX498" s="11" t="s">
        <v>83</v>
      </c>
      <c r="AY498" s="227" t="s">
        <v>140</v>
      </c>
    </row>
    <row r="499" spans="2:65" s="1" customFormat="1" ht="16.5" customHeight="1">
      <c r="B499" s="36"/>
      <c r="C499" s="202" t="s">
        <v>958</v>
      </c>
      <c r="D499" s="202" t="s">
        <v>142</v>
      </c>
      <c r="E499" s="203" t="s">
        <v>959</v>
      </c>
      <c r="F499" s="204" t="s">
        <v>960</v>
      </c>
      <c r="G499" s="205" t="s">
        <v>199</v>
      </c>
      <c r="H499" s="206">
        <v>6</v>
      </c>
      <c r="I499" s="207"/>
      <c r="J499" s="208">
        <f>ROUND(I499*H499,2)</f>
        <v>0</v>
      </c>
      <c r="K499" s="204" t="s">
        <v>146</v>
      </c>
      <c r="L499" s="41"/>
      <c r="M499" s="209" t="s">
        <v>21</v>
      </c>
      <c r="N499" s="210" t="s">
        <v>46</v>
      </c>
      <c r="O499" s="77"/>
      <c r="P499" s="211">
        <f>O499*H499</f>
        <v>0</v>
      </c>
      <c r="Q499" s="211">
        <v>0</v>
      </c>
      <c r="R499" s="211">
        <f>Q499*H499</f>
        <v>0</v>
      </c>
      <c r="S499" s="211">
        <v>0</v>
      </c>
      <c r="T499" s="212">
        <f>S499*H499</f>
        <v>0</v>
      </c>
      <c r="AR499" s="15" t="s">
        <v>231</v>
      </c>
      <c r="AT499" s="15" t="s">
        <v>142</v>
      </c>
      <c r="AU499" s="15" t="s">
        <v>85</v>
      </c>
      <c r="AY499" s="15" t="s">
        <v>140</v>
      </c>
      <c r="BE499" s="213">
        <f>IF(N499="základní",J499,0)</f>
        <v>0</v>
      </c>
      <c r="BF499" s="213">
        <f>IF(N499="snížená",J499,0)</f>
        <v>0</v>
      </c>
      <c r="BG499" s="213">
        <f>IF(N499="zákl. přenesená",J499,0)</f>
        <v>0</v>
      </c>
      <c r="BH499" s="213">
        <f>IF(N499="sníž. přenesená",J499,0)</f>
        <v>0</v>
      </c>
      <c r="BI499" s="213">
        <f>IF(N499="nulová",J499,0)</f>
        <v>0</v>
      </c>
      <c r="BJ499" s="15" t="s">
        <v>83</v>
      </c>
      <c r="BK499" s="213">
        <f>ROUND(I499*H499,2)</f>
        <v>0</v>
      </c>
      <c r="BL499" s="15" t="s">
        <v>231</v>
      </c>
      <c r="BM499" s="15" t="s">
        <v>961</v>
      </c>
    </row>
    <row r="500" spans="2:47" s="1" customFormat="1" ht="12">
      <c r="B500" s="36"/>
      <c r="C500" s="37"/>
      <c r="D500" s="214" t="s">
        <v>149</v>
      </c>
      <c r="E500" s="37"/>
      <c r="F500" s="215" t="s">
        <v>962</v>
      </c>
      <c r="G500" s="37"/>
      <c r="H500" s="37"/>
      <c r="I500" s="128"/>
      <c r="J500" s="37"/>
      <c r="K500" s="37"/>
      <c r="L500" s="41"/>
      <c r="M500" s="216"/>
      <c r="N500" s="77"/>
      <c r="O500" s="77"/>
      <c r="P500" s="77"/>
      <c r="Q500" s="77"/>
      <c r="R500" s="77"/>
      <c r="S500" s="77"/>
      <c r="T500" s="78"/>
      <c r="AT500" s="15" t="s">
        <v>149</v>
      </c>
      <c r="AU500" s="15" t="s">
        <v>85</v>
      </c>
    </row>
    <row r="501" spans="2:51" s="11" customFormat="1" ht="12">
      <c r="B501" s="217"/>
      <c r="C501" s="218"/>
      <c r="D501" s="214" t="s">
        <v>151</v>
      </c>
      <c r="E501" s="219" t="s">
        <v>21</v>
      </c>
      <c r="F501" s="220" t="s">
        <v>963</v>
      </c>
      <c r="G501" s="218"/>
      <c r="H501" s="221">
        <v>6</v>
      </c>
      <c r="I501" s="222"/>
      <c r="J501" s="218"/>
      <c r="K501" s="218"/>
      <c r="L501" s="223"/>
      <c r="M501" s="224"/>
      <c r="N501" s="225"/>
      <c r="O501" s="225"/>
      <c r="P501" s="225"/>
      <c r="Q501" s="225"/>
      <c r="R501" s="225"/>
      <c r="S501" s="225"/>
      <c r="T501" s="226"/>
      <c r="AT501" s="227" t="s">
        <v>151</v>
      </c>
      <c r="AU501" s="227" t="s">
        <v>85</v>
      </c>
      <c r="AV501" s="11" t="s">
        <v>85</v>
      </c>
      <c r="AW501" s="11" t="s">
        <v>36</v>
      </c>
      <c r="AX501" s="11" t="s">
        <v>83</v>
      </c>
      <c r="AY501" s="227" t="s">
        <v>140</v>
      </c>
    </row>
    <row r="502" spans="2:65" s="1" customFormat="1" ht="16.5" customHeight="1">
      <c r="B502" s="36"/>
      <c r="C502" s="228" t="s">
        <v>964</v>
      </c>
      <c r="D502" s="228" t="s">
        <v>336</v>
      </c>
      <c r="E502" s="229" t="s">
        <v>965</v>
      </c>
      <c r="F502" s="230" t="s">
        <v>966</v>
      </c>
      <c r="G502" s="231" t="s">
        <v>361</v>
      </c>
      <c r="H502" s="232">
        <v>6</v>
      </c>
      <c r="I502" s="233"/>
      <c r="J502" s="234">
        <f>ROUND(I502*H502,2)</f>
        <v>0</v>
      </c>
      <c r="K502" s="230" t="s">
        <v>146</v>
      </c>
      <c r="L502" s="235"/>
      <c r="M502" s="236" t="s">
        <v>21</v>
      </c>
      <c r="N502" s="237" t="s">
        <v>46</v>
      </c>
      <c r="O502" s="77"/>
      <c r="P502" s="211">
        <f>O502*H502</f>
        <v>0</v>
      </c>
      <c r="Q502" s="211">
        <v>0.001</v>
      </c>
      <c r="R502" s="211">
        <f>Q502*H502</f>
        <v>0.006</v>
      </c>
      <c r="S502" s="211">
        <v>0</v>
      </c>
      <c r="T502" s="212">
        <f>S502*H502</f>
        <v>0</v>
      </c>
      <c r="AR502" s="15" t="s">
        <v>307</v>
      </c>
      <c r="AT502" s="15" t="s">
        <v>336</v>
      </c>
      <c r="AU502" s="15" t="s">
        <v>85</v>
      </c>
      <c r="AY502" s="15" t="s">
        <v>140</v>
      </c>
      <c r="BE502" s="213">
        <f>IF(N502="základní",J502,0)</f>
        <v>0</v>
      </c>
      <c r="BF502" s="213">
        <f>IF(N502="snížená",J502,0)</f>
        <v>0</v>
      </c>
      <c r="BG502" s="213">
        <f>IF(N502="zákl. přenesená",J502,0)</f>
        <v>0</v>
      </c>
      <c r="BH502" s="213">
        <f>IF(N502="sníž. přenesená",J502,0)</f>
        <v>0</v>
      </c>
      <c r="BI502" s="213">
        <f>IF(N502="nulová",J502,0)</f>
        <v>0</v>
      </c>
      <c r="BJ502" s="15" t="s">
        <v>83</v>
      </c>
      <c r="BK502" s="213">
        <f>ROUND(I502*H502,2)</f>
        <v>0</v>
      </c>
      <c r="BL502" s="15" t="s">
        <v>231</v>
      </c>
      <c r="BM502" s="15" t="s">
        <v>967</v>
      </c>
    </row>
    <row r="503" spans="2:65" s="1" customFormat="1" ht="16.5" customHeight="1">
      <c r="B503" s="36"/>
      <c r="C503" s="202" t="s">
        <v>968</v>
      </c>
      <c r="D503" s="202" t="s">
        <v>142</v>
      </c>
      <c r="E503" s="203" t="s">
        <v>969</v>
      </c>
      <c r="F503" s="204" t="s">
        <v>970</v>
      </c>
      <c r="G503" s="205" t="s">
        <v>162</v>
      </c>
      <c r="H503" s="206">
        <v>21</v>
      </c>
      <c r="I503" s="207"/>
      <c r="J503" s="208">
        <f>ROUND(I503*H503,2)</f>
        <v>0</v>
      </c>
      <c r="K503" s="204" t="s">
        <v>146</v>
      </c>
      <c r="L503" s="41"/>
      <c r="M503" s="209" t="s">
        <v>21</v>
      </c>
      <c r="N503" s="210" t="s">
        <v>46</v>
      </c>
      <c r="O503" s="77"/>
      <c r="P503" s="211">
        <f>O503*H503</f>
        <v>0</v>
      </c>
      <c r="Q503" s="211">
        <v>0</v>
      </c>
      <c r="R503" s="211">
        <f>Q503*H503</f>
        <v>0</v>
      </c>
      <c r="S503" s="211">
        <v>0</v>
      </c>
      <c r="T503" s="212">
        <f>S503*H503</f>
        <v>0</v>
      </c>
      <c r="AR503" s="15" t="s">
        <v>231</v>
      </c>
      <c r="AT503" s="15" t="s">
        <v>142</v>
      </c>
      <c r="AU503" s="15" t="s">
        <v>85</v>
      </c>
      <c r="AY503" s="15" t="s">
        <v>140</v>
      </c>
      <c r="BE503" s="213">
        <f>IF(N503="základní",J503,0)</f>
        <v>0</v>
      </c>
      <c r="BF503" s="213">
        <f>IF(N503="snížená",J503,0)</f>
        <v>0</v>
      </c>
      <c r="BG503" s="213">
        <f>IF(N503="zákl. přenesená",J503,0)</f>
        <v>0</v>
      </c>
      <c r="BH503" s="213">
        <f>IF(N503="sníž. přenesená",J503,0)</f>
        <v>0</v>
      </c>
      <c r="BI503" s="213">
        <f>IF(N503="nulová",J503,0)</f>
        <v>0</v>
      </c>
      <c r="BJ503" s="15" t="s">
        <v>83</v>
      </c>
      <c r="BK503" s="213">
        <f>ROUND(I503*H503,2)</f>
        <v>0</v>
      </c>
      <c r="BL503" s="15" t="s">
        <v>231</v>
      </c>
      <c r="BM503" s="15" t="s">
        <v>971</v>
      </c>
    </row>
    <row r="504" spans="2:47" s="1" customFormat="1" ht="12">
      <c r="B504" s="36"/>
      <c r="C504" s="37"/>
      <c r="D504" s="214" t="s">
        <v>149</v>
      </c>
      <c r="E504" s="37"/>
      <c r="F504" s="215" t="s">
        <v>962</v>
      </c>
      <c r="G504" s="37"/>
      <c r="H504" s="37"/>
      <c r="I504" s="128"/>
      <c r="J504" s="37"/>
      <c r="K504" s="37"/>
      <c r="L504" s="41"/>
      <c r="M504" s="216"/>
      <c r="N504" s="77"/>
      <c r="O504" s="77"/>
      <c r="P504" s="77"/>
      <c r="Q504" s="77"/>
      <c r="R504" s="77"/>
      <c r="S504" s="77"/>
      <c r="T504" s="78"/>
      <c r="AT504" s="15" t="s">
        <v>149</v>
      </c>
      <c r="AU504" s="15" t="s">
        <v>85</v>
      </c>
    </row>
    <row r="505" spans="2:51" s="11" customFormat="1" ht="12">
      <c r="B505" s="217"/>
      <c r="C505" s="218"/>
      <c r="D505" s="214" t="s">
        <v>151</v>
      </c>
      <c r="E505" s="219" t="s">
        <v>21</v>
      </c>
      <c r="F505" s="220" t="s">
        <v>972</v>
      </c>
      <c r="G505" s="218"/>
      <c r="H505" s="221">
        <v>21</v>
      </c>
      <c r="I505" s="222"/>
      <c r="J505" s="218"/>
      <c r="K505" s="218"/>
      <c r="L505" s="223"/>
      <c r="M505" s="224"/>
      <c r="N505" s="225"/>
      <c r="O505" s="225"/>
      <c r="P505" s="225"/>
      <c r="Q505" s="225"/>
      <c r="R505" s="225"/>
      <c r="S505" s="225"/>
      <c r="T505" s="226"/>
      <c r="AT505" s="227" t="s">
        <v>151</v>
      </c>
      <c r="AU505" s="227" t="s">
        <v>85</v>
      </c>
      <c r="AV505" s="11" t="s">
        <v>85</v>
      </c>
      <c r="AW505" s="11" t="s">
        <v>36</v>
      </c>
      <c r="AX505" s="11" t="s">
        <v>83</v>
      </c>
      <c r="AY505" s="227" t="s">
        <v>140</v>
      </c>
    </row>
    <row r="506" spans="2:65" s="1" customFormat="1" ht="16.5" customHeight="1">
      <c r="B506" s="36"/>
      <c r="C506" s="228" t="s">
        <v>973</v>
      </c>
      <c r="D506" s="228" t="s">
        <v>336</v>
      </c>
      <c r="E506" s="229" t="s">
        <v>974</v>
      </c>
      <c r="F506" s="230" t="s">
        <v>975</v>
      </c>
      <c r="G506" s="231" t="s">
        <v>162</v>
      </c>
      <c r="H506" s="232">
        <v>9</v>
      </c>
      <c r="I506" s="233"/>
      <c r="J506" s="234">
        <f>ROUND(I506*H506,2)</f>
        <v>0</v>
      </c>
      <c r="K506" s="230" t="s">
        <v>146</v>
      </c>
      <c r="L506" s="235"/>
      <c r="M506" s="236" t="s">
        <v>21</v>
      </c>
      <c r="N506" s="237" t="s">
        <v>46</v>
      </c>
      <c r="O506" s="77"/>
      <c r="P506" s="211">
        <f>O506*H506</f>
        <v>0</v>
      </c>
      <c r="Q506" s="211">
        <v>0.00026</v>
      </c>
      <c r="R506" s="211">
        <f>Q506*H506</f>
        <v>0.0023399999999999996</v>
      </c>
      <c r="S506" s="211">
        <v>0</v>
      </c>
      <c r="T506" s="212">
        <f>S506*H506</f>
        <v>0</v>
      </c>
      <c r="AR506" s="15" t="s">
        <v>307</v>
      </c>
      <c r="AT506" s="15" t="s">
        <v>336</v>
      </c>
      <c r="AU506" s="15" t="s">
        <v>85</v>
      </c>
      <c r="AY506" s="15" t="s">
        <v>140</v>
      </c>
      <c r="BE506" s="213">
        <f>IF(N506="základní",J506,0)</f>
        <v>0</v>
      </c>
      <c r="BF506" s="213">
        <f>IF(N506="snížená",J506,0)</f>
        <v>0</v>
      </c>
      <c r="BG506" s="213">
        <f>IF(N506="zákl. přenesená",J506,0)</f>
        <v>0</v>
      </c>
      <c r="BH506" s="213">
        <f>IF(N506="sníž. přenesená",J506,0)</f>
        <v>0</v>
      </c>
      <c r="BI506" s="213">
        <f>IF(N506="nulová",J506,0)</f>
        <v>0</v>
      </c>
      <c r="BJ506" s="15" t="s">
        <v>83</v>
      </c>
      <c r="BK506" s="213">
        <f>ROUND(I506*H506,2)</f>
        <v>0</v>
      </c>
      <c r="BL506" s="15" t="s">
        <v>231</v>
      </c>
      <c r="BM506" s="15" t="s">
        <v>976</v>
      </c>
    </row>
    <row r="507" spans="2:51" s="11" customFormat="1" ht="12">
      <c r="B507" s="217"/>
      <c r="C507" s="218"/>
      <c r="D507" s="214" t="s">
        <v>151</v>
      </c>
      <c r="E507" s="219" t="s">
        <v>21</v>
      </c>
      <c r="F507" s="220" t="s">
        <v>977</v>
      </c>
      <c r="G507" s="218"/>
      <c r="H507" s="221">
        <v>9</v>
      </c>
      <c r="I507" s="222"/>
      <c r="J507" s="218"/>
      <c r="K507" s="218"/>
      <c r="L507" s="223"/>
      <c r="M507" s="224"/>
      <c r="N507" s="225"/>
      <c r="O507" s="225"/>
      <c r="P507" s="225"/>
      <c r="Q507" s="225"/>
      <c r="R507" s="225"/>
      <c r="S507" s="225"/>
      <c r="T507" s="226"/>
      <c r="AT507" s="227" t="s">
        <v>151</v>
      </c>
      <c r="AU507" s="227" t="s">
        <v>85</v>
      </c>
      <c r="AV507" s="11" t="s">
        <v>85</v>
      </c>
      <c r="AW507" s="11" t="s">
        <v>36</v>
      </c>
      <c r="AX507" s="11" t="s">
        <v>83</v>
      </c>
      <c r="AY507" s="227" t="s">
        <v>140</v>
      </c>
    </row>
    <row r="508" spans="2:65" s="1" customFormat="1" ht="16.5" customHeight="1">
      <c r="B508" s="36"/>
      <c r="C508" s="228" t="s">
        <v>978</v>
      </c>
      <c r="D508" s="228" t="s">
        <v>336</v>
      </c>
      <c r="E508" s="229" t="s">
        <v>979</v>
      </c>
      <c r="F508" s="230" t="s">
        <v>980</v>
      </c>
      <c r="G508" s="231" t="s">
        <v>162</v>
      </c>
      <c r="H508" s="232">
        <v>9</v>
      </c>
      <c r="I508" s="233"/>
      <c r="J508" s="234">
        <f>ROUND(I508*H508,2)</f>
        <v>0</v>
      </c>
      <c r="K508" s="230" t="s">
        <v>146</v>
      </c>
      <c r="L508" s="235"/>
      <c r="M508" s="236" t="s">
        <v>21</v>
      </c>
      <c r="N508" s="237" t="s">
        <v>46</v>
      </c>
      <c r="O508" s="77"/>
      <c r="P508" s="211">
        <f>O508*H508</f>
        <v>0</v>
      </c>
      <c r="Q508" s="211">
        <v>0.00023</v>
      </c>
      <c r="R508" s="211">
        <f>Q508*H508</f>
        <v>0.0020700000000000002</v>
      </c>
      <c r="S508" s="211">
        <v>0</v>
      </c>
      <c r="T508" s="212">
        <f>S508*H508</f>
        <v>0</v>
      </c>
      <c r="AR508" s="15" t="s">
        <v>307</v>
      </c>
      <c r="AT508" s="15" t="s">
        <v>336</v>
      </c>
      <c r="AU508" s="15" t="s">
        <v>85</v>
      </c>
      <c r="AY508" s="15" t="s">
        <v>140</v>
      </c>
      <c r="BE508" s="213">
        <f>IF(N508="základní",J508,0)</f>
        <v>0</v>
      </c>
      <c r="BF508" s="213">
        <f>IF(N508="snížená",J508,0)</f>
        <v>0</v>
      </c>
      <c r="BG508" s="213">
        <f>IF(N508="zákl. přenesená",J508,0)</f>
        <v>0</v>
      </c>
      <c r="BH508" s="213">
        <f>IF(N508="sníž. přenesená",J508,0)</f>
        <v>0</v>
      </c>
      <c r="BI508" s="213">
        <f>IF(N508="nulová",J508,0)</f>
        <v>0</v>
      </c>
      <c r="BJ508" s="15" t="s">
        <v>83</v>
      </c>
      <c r="BK508" s="213">
        <f>ROUND(I508*H508,2)</f>
        <v>0</v>
      </c>
      <c r="BL508" s="15" t="s">
        <v>231</v>
      </c>
      <c r="BM508" s="15" t="s">
        <v>981</v>
      </c>
    </row>
    <row r="509" spans="2:65" s="1" customFormat="1" ht="16.5" customHeight="1">
      <c r="B509" s="36"/>
      <c r="C509" s="228" t="s">
        <v>982</v>
      </c>
      <c r="D509" s="228" t="s">
        <v>336</v>
      </c>
      <c r="E509" s="229" t="s">
        <v>983</v>
      </c>
      <c r="F509" s="230" t="s">
        <v>984</v>
      </c>
      <c r="G509" s="231" t="s">
        <v>162</v>
      </c>
      <c r="H509" s="232">
        <v>3</v>
      </c>
      <c r="I509" s="233"/>
      <c r="J509" s="234">
        <f>ROUND(I509*H509,2)</f>
        <v>0</v>
      </c>
      <c r="K509" s="230" t="s">
        <v>146</v>
      </c>
      <c r="L509" s="235"/>
      <c r="M509" s="236" t="s">
        <v>21</v>
      </c>
      <c r="N509" s="237" t="s">
        <v>46</v>
      </c>
      <c r="O509" s="77"/>
      <c r="P509" s="211">
        <f>O509*H509</f>
        <v>0</v>
      </c>
      <c r="Q509" s="211">
        <v>0.00023</v>
      </c>
      <c r="R509" s="211">
        <f>Q509*H509</f>
        <v>0.0006900000000000001</v>
      </c>
      <c r="S509" s="211">
        <v>0</v>
      </c>
      <c r="T509" s="212">
        <f>S509*H509</f>
        <v>0</v>
      </c>
      <c r="AR509" s="15" t="s">
        <v>307</v>
      </c>
      <c r="AT509" s="15" t="s">
        <v>336</v>
      </c>
      <c r="AU509" s="15" t="s">
        <v>85</v>
      </c>
      <c r="AY509" s="15" t="s">
        <v>140</v>
      </c>
      <c r="BE509" s="213">
        <f>IF(N509="základní",J509,0)</f>
        <v>0</v>
      </c>
      <c r="BF509" s="213">
        <f>IF(N509="snížená",J509,0)</f>
        <v>0</v>
      </c>
      <c r="BG509" s="213">
        <f>IF(N509="zákl. přenesená",J509,0)</f>
        <v>0</v>
      </c>
      <c r="BH509" s="213">
        <f>IF(N509="sníž. přenesená",J509,0)</f>
        <v>0</v>
      </c>
      <c r="BI509" s="213">
        <f>IF(N509="nulová",J509,0)</f>
        <v>0</v>
      </c>
      <c r="BJ509" s="15" t="s">
        <v>83</v>
      </c>
      <c r="BK509" s="213">
        <f>ROUND(I509*H509,2)</f>
        <v>0</v>
      </c>
      <c r="BL509" s="15" t="s">
        <v>231</v>
      </c>
      <c r="BM509" s="15" t="s">
        <v>985</v>
      </c>
    </row>
    <row r="510" spans="2:65" s="1" customFormat="1" ht="16.5" customHeight="1">
      <c r="B510" s="36"/>
      <c r="C510" s="202" t="s">
        <v>986</v>
      </c>
      <c r="D510" s="202" t="s">
        <v>142</v>
      </c>
      <c r="E510" s="203" t="s">
        <v>987</v>
      </c>
      <c r="F510" s="204" t="s">
        <v>988</v>
      </c>
      <c r="G510" s="205" t="s">
        <v>162</v>
      </c>
      <c r="H510" s="206">
        <v>3</v>
      </c>
      <c r="I510" s="207"/>
      <c r="J510" s="208">
        <f>ROUND(I510*H510,2)</f>
        <v>0</v>
      </c>
      <c r="K510" s="204" t="s">
        <v>146</v>
      </c>
      <c r="L510" s="41"/>
      <c r="M510" s="209" t="s">
        <v>21</v>
      </c>
      <c r="N510" s="210" t="s">
        <v>46</v>
      </c>
      <c r="O510" s="77"/>
      <c r="P510" s="211">
        <f>O510*H510</f>
        <v>0</v>
      </c>
      <c r="Q510" s="211">
        <v>0</v>
      </c>
      <c r="R510" s="211">
        <f>Q510*H510</f>
        <v>0</v>
      </c>
      <c r="S510" s="211">
        <v>0</v>
      </c>
      <c r="T510" s="212">
        <f>S510*H510</f>
        <v>0</v>
      </c>
      <c r="AR510" s="15" t="s">
        <v>231</v>
      </c>
      <c r="AT510" s="15" t="s">
        <v>142</v>
      </c>
      <c r="AU510" s="15" t="s">
        <v>85</v>
      </c>
      <c r="AY510" s="15" t="s">
        <v>140</v>
      </c>
      <c r="BE510" s="213">
        <f>IF(N510="základní",J510,0)</f>
        <v>0</v>
      </c>
      <c r="BF510" s="213">
        <f>IF(N510="snížená",J510,0)</f>
        <v>0</v>
      </c>
      <c r="BG510" s="213">
        <f>IF(N510="zákl. přenesená",J510,0)</f>
        <v>0</v>
      </c>
      <c r="BH510" s="213">
        <f>IF(N510="sníž. přenesená",J510,0)</f>
        <v>0</v>
      </c>
      <c r="BI510" s="213">
        <f>IF(N510="nulová",J510,0)</f>
        <v>0</v>
      </c>
      <c r="BJ510" s="15" t="s">
        <v>83</v>
      </c>
      <c r="BK510" s="213">
        <f>ROUND(I510*H510,2)</f>
        <v>0</v>
      </c>
      <c r="BL510" s="15" t="s">
        <v>231</v>
      </c>
      <c r="BM510" s="15" t="s">
        <v>989</v>
      </c>
    </row>
    <row r="511" spans="2:47" s="1" customFormat="1" ht="12">
      <c r="B511" s="36"/>
      <c r="C511" s="37"/>
      <c r="D511" s="214" t="s">
        <v>149</v>
      </c>
      <c r="E511" s="37"/>
      <c r="F511" s="215" t="s">
        <v>962</v>
      </c>
      <c r="G511" s="37"/>
      <c r="H511" s="37"/>
      <c r="I511" s="128"/>
      <c r="J511" s="37"/>
      <c r="K511" s="37"/>
      <c r="L511" s="41"/>
      <c r="M511" s="216"/>
      <c r="N511" s="77"/>
      <c r="O511" s="77"/>
      <c r="P511" s="77"/>
      <c r="Q511" s="77"/>
      <c r="R511" s="77"/>
      <c r="S511" s="77"/>
      <c r="T511" s="78"/>
      <c r="AT511" s="15" t="s">
        <v>149</v>
      </c>
      <c r="AU511" s="15" t="s">
        <v>85</v>
      </c>
    </row>
    <row r="512" spans="2:51" s="11" customFormat="1" ht="12">
      <c r="B512" s="217"/>
      <c r="C512" s="218"/>
      <c r="D512" s="214" t="s">
        <v>151</v>
      </c>
      <c r="E512" s="219" t="s">
        <v>21</v>
      </c>
      <c r="F512" s="220" t="s">
        <v>159</v>
      </c>
      <c r="G512" s="218"/>
      <c r="H512" s="221">
        <v>3</v>
      </c>
      <c r="I512" s="222"/>
      <c r="J512" s="218"/>
      <c r="K512" s="218"/>
      <c r="L512" s="223"/>
      <c r="M512" s="224"/>
      <c r="N512" s="225"/>
      <c r="O512" s="225"/>
      <c r="P512" s="225"/>
      <c r="Q512" s="225"/>
      <c r="R512" s="225"/>
      <c r="S512" s="225"/>
      <c r="T512" s="226"/>
      <c r="AT512" s="227" t="s">
        <v>151</v>
      </c>
      <c r="AU512" s="227" t="s">
        <v>85</v>
      </c>
      <c r="AV512" s="11" t="s">
        <v>85</v>
      </c>
      <c r="AW512" s="11" t="s">
        <v>36</v>
      </c>
      <c r="AX512" s="11" t="s">
        <v>83</v>
      </c>
      <c r="AY512" s="227" t="s">
        <v>140</v>
      </c>
    </row>
    <row r="513" spans="2:65" s="1" customFormat="1" ht="16.5" customHeight="1">
      <c r="B513" s="36"/>
      <c r="C513" s="228" t="s">
        <v>990</v>
      </c>
      <c r="D513" s="228" t="s">
        <v>336</v>
      </c>
      <c r="E513" s="229" t="s">
        <v>991</v>
      </c>
      <c r="F513" s="230" t="s">
        <v>992</v>
      </c>
      <c r="G513" s="231" t="s">
        <v>162</v>
      </c>
      <c r="H513" s="232">
        <v>3</v>
      </c>
      <c r="I513" s="233"/>
      <c r="J513" s="234">
        <f>ROUND(I513*H513,2)</f>
        <v>0</v>
      </c>
      <c r="K513" s="230" t="s">
        <v>146</v>
      </c>
      <c r="L513" s="235"/>
      <c r="M513" s="236" t="s">
        <v>21</v>
      </c>
      <c r="N513" s="237" t="s">
        <v>46</v>
      </c>
      <c r="O513" s="77"/>
      <c r="P513" s="211">
        <f>O513*H513</f>
        <v>0</v>
      </c>
      <c r="Q513" s="211">
        <v>0.002</v>
      </c>
      <c r="R513" s="211">
        <f>Q513*H513</f>
        <v>0.006</v>
      </c>
      <c r="S513" s="211">
        <v>0</v>
      </c>
      <c r="T513" s="212">
        <f>S513*H513</f>
        <v>0</v>
      </c>
      <c r="AR513" s="15" t="s">
        <v>307</v>
      </c>
      <c r="AT513" s="15" t="s">
        <v>336</v>
      </c>
      <c r="AU513" s="15" t="s">
        <v>85</v>
      </c>
      <c r="AY513" s="15" t="s">
        <v>140</v>
      </c>
      <c r="BE513" s="213">
        <f>IF(N513="základní",J513,0)</f>
        <v>0</v>
      </c>
      <c r="BF513" s="213">
        <f>IF(N513="snížená",J513,0)</f>
        <v>0</v>
      </c>
      <c r="BG513" s="213">
        <f>IF(N513="zákl. přenesená",J513,0)</f>
        <v>0</v>
      </c>
      <c r="BH513" s="213">
        <f>IF(N513="sníž. přenesená",J513,0)</f>
        <v>0</v>
      </c>
      <c r="BI513" s="213">
        <f>IF(N513="nulová",J513,0)</f>
        <v>0</v>
      </c>
      <c r="BJ513" s="15" t="s">
        <v>83</v>
      </c>
      <c r="BK513" s="213">
        <f>ROUND(I513*H513,2)</f>
        <v>0</v>
      </c>
      <c r="BL513" s="15" t="s">
        <v>231</v>
      </c>
      <c r="BM513" s="15" t="s">
        <v>993</v>
      </c>
    </row>
    <row r="514" spans="2:65" s="1" customFormat="1" ht="22.5" customHeight="1">
      <c r="B514" s="36"/>
      <c r="C514" s="202" t="s">
        <v>994</v>
      </c>
      <c r="D514" s="202" t="s">
        <v>142</v>
      </c>
      <c r="E514" s="203" t="s">
        <v>995</v>
      </c>
      <c r="F514" s="204" t="s">
        <v>996</v>
      </c>
      <c r="G514" s="205" t="s">
        <v>320</v>
      </c>
      <c r="H514" s="206">
        <v>0.23</v>
      </c>
      <c r="I514" s="207"/>
      <c r="J514" s="208">
        <f>ROUND(I514*H514,2)</f>
        <v>0</v>
      </c>
      <c r="K514" s="204" t="s">
        <v>146</v>
      </c>
      <c r="L514" s="41"/>
      <c r="M514" s="209" t="s">
        <v>21</v>
      </c>
      <c r="N514" s="210" t="s">
        <v>46</v>
      </c>
      <c r="O514" s="77"/>
      <c r="P514" s="211">
        <f>O514*H514</f>
        <v>0</v>
      </c>
      <c r="Q514" s="211">
        <v>0</v>
      </c>
      <c r="R514" s="211">
        <f>Q514*H514</f>
        <v>0</v>
      </c>
      <c r="S514" s="211">
        <v>0</v>
      </c>
      <c r="T514" s="212">
        <f>S514*H514</f>
        <v>0</v>
      </c>
      <c r="AR514" s="15" t="s">
        <v>231</v>
      </c>
      <c r="AT514" s="15" t="s">
        <v>142</v>
      </c>
      <c r="AU514" s="15" t="s">
        <v>85</v>
      </c>
      <c r="AY514" s="15" t="s">
        <v>140</v>
      </c>
      <c r="BE514" s="213">
        <f>IF(N514="základní",J514,0)</f>
        <v>0</v>
      </c>
      <c r="BF514" s="213">
        <f>IF(N514="snížená",J514,0)</f>
        <v>0</v>
      </c>
      <c r="BG514" s="213">
        <f>IF(N514="zákl. přenesená",J514,0)</f>
        <v>0</v>
      </c>
      <c r="BH514" s="213">
        <f>IF(N514="sníž. přenesená",J514,0)</f>
        <v>0</v>
      </c>
      <c r="BI514" s="213">
        <f>IF(N514="nulová",J514,0)</f>
        <v>0</v>
      </c>
      <c r="BJ514" s="15" t="s">
        <v>83</v>
      </c>
      <c r="BK514" s="213">
        <f>ROUND(I514*H514,2)</f>
        <v>0</v>
      </c>
      <c r="BL514" s="15" t="s">
        <v>231</v>
      </c>
      <c r="BM514" s="15" t="s">
        <v>997</v>
      </c>
    </row>
    <row r="515" spans="2:47" s="1" customFormat="1" ht="12">
      <c r="B515" s="36"/>
      <c r="C515" s="37"/>
      <c r="D515" s="214" t="s">
        <v>149</v>
      </c>
      <c r="E515" s="37"/>
      <c r="F515" s="215" t="s">
        <v>885</v>
      </c>
      <c r="G515" s="37"/>
      <c r="H515" s="37"/>
      <c r="I515" s="128"/>
      <c r="J515" s="37"/>
      <c r="K515" s="37"/>
      <c r="L515" s="41"/>
      <c r="M515" s="216"/>
      <c r="N515" s="77"/>
      <c r="O515" s="77"/>
      <c r="P515" s="77"/>
      <c r="Q515" s="77"/>
      <c r="R515" s="77"/>
      <c r="S515" s="77"/>
      <c r="T515" s="78"/>
      <c r="AT515" s="15" t="s">
        <v>149</v>
      </c>
      <c r="AU515" s="15" t="s">
        <v>85</v>
      </c>
    </row>
    <row r="516" spans="2:63" s="10" customFormat="1" ht="22.8" customHeight="1">
      <c r="B516" s="186"/>
      <c r="C516" s="187"/>
      <c r="D516" s="188" t="s">
        <v>74</v>
      </c>
      <c r="E516" s="200" t="s">
        <v>998</v>
      </c>
      <c r="F516" s="200" t="s">
        <v>999</v>
      </c>
      <c r="G516" s="187"/>
      <c r="H516" s="187"/>
      <c r="I516" s="190"/>
      <c r="J516" s="201">
        <f>BK516</f>
        <v>0</v>
      </c>
      <c r="K516" s="187"/>
      <c r="L516" s="192"/>
      <c r="M516" s="193"/>
      <c r="N516" s="194"/>
      <c r="O516" s="194"/>
      <c r="P516" s="195">
        <f>SUM(P517:P518)</f>
        <v>0</v>
      </c>
      <c r="Q516" s="194"/>
      <c r="R516" s="195">
        <f>SUM(R517:R518)</f>
        <v>0</v>
      </c>
      <c r="S516" s="194"/>
      <c r="T516" s="196">
        <f>SUM(T517:T518)</f>
        <v>0</v>
      </c>
      <c r="AR516" s="197" t="s">
        <v>85</v>
      </c>
      <c r="AT516" s="198" t="s">
        <v>74</v>
      </c>
      <c r="AU516" s="198" t="s">
        <v>83</v>
      </c>
      <c r="AY516" s="197" t="s">
        <v>140</v>
      </c>
      <c r="BK516" s="199">
        <f>SUM(BK517:BK518)</f>
        <v>0</v>
      </c>
    </row>
    <row r="517" spans="2:65" s="1" customFormat="1" ht="16.5" customHeight="1">
      <c r="B517" s="36"/>
      <c r="C517" s="202" t="s">
        <v>1000</v>
      </c>
      <c r="D517" s="202" t="s">
        <v>142</v>
      </c>
      <c r="E517" s="203" t="s">
        <v>1001</v>
      </c>
      <c r="F517" s="204" t="s">
        <v>1002</v>
      </c>
      <c r="G517" s="205" t="s">
        <v>162</v>
      </c>
      <c r="H517" s="206">
        <v>1</v>
      </c>
      <c r="I517" s="207"/>
      <c r="J517" s="208">
        <f>ROUND(I517*H517,2)</f>
        <v>0</v>
      </c>
      <c r="K517" s="204" t="s">
        <v>21</v>
      </c>
      <c r="L517" s="41"/>
      <c r="M517" s="209" t="s">
        <v>21</v>
      </c>
      <c r="N517" s="210" t="s">
        <v>46</v>
      </c>
      <c r="O517" s="77"/>
      <c r="P517" s="211">
        <f>O517*H517</f>
        <v>0</v>
      </c>
      <c r="Q517" s="211">
        <v>0</v>
      </c>
      <c r="R517" s="211">
        <f>Q517*H517</f>
        <v>0</v>
      </c>
      <c r="S517" s="211">
        <v>0</v>
      </c>
      <c r="T517" s="212">
        <f>S517*H517</f>
        <v>0</v>
      </c>
      <c r="AR517" s="15" t="s">
        <v>231</v>
      </c>
      <c r="AT517" s="15" t="s">
        <v>142</v>
      </c>
      <c r="AU517" s="15" t="s">
        <v>85</v>
      </c>
      <c r="AY517" s="15" t="s">
        <v>140</v>
      </c>
      <c r="BE517" s="213">
        <f>IF(N517="základní",J517,0)</f>
        <v>0</v>
      </c>
      <c r="BF517" s="213">
        <f>IF(N517="snížená",J517,0)</f>
        <v>0</v>
      </c>
      <c r="BG517" s="213">
        <f>IF(N517="zákl. přenesená",J517,0)</f>
        <v>0</v>
      </c>
      <c r="BH517" s="213">
        <f>IF(N517="sníž. přenesená",J517,0)</f>
        <v>0</v>
      </c>
      <c r="BI517" s="213">
        <f>IF(N517="nulová",J517,0)</f>
        <v>0</v>
      </c>
      <c r="BJ517" s="15" t="s">
        <v>83</v>
      </c>
      <c r="BK517" s="213">
        <f>ROUND(I517*H517,2)</f>
        <v>0</v>
      </c>
      <c r="BL517" s="15" t="s">
        <v>231</v>
      </c>
      <c r="BM517" s="15" t="s">
        <v>1003</v>
      </c>
    </row>
    <row r="518" spans="2:51" s="11" customFormat="1" ht="12">
      <c r="B518" s="217"/>
      <c r="C518" s="218"/>
      <c r="D518" s="214" t="s">
        <v>151</v>
      </c>
      <c r="E518" s="219" t="s">
        <v>21</v>
      </c>
      <c r="F518" s="220" t="s">
        <v>1004</v>
      </c>
      <c r="G518" s="218"/>
      <c r="H518" s="221">
        <v>1</v>
      </c>
      <c r="I518" s="222"/>
      <c r="J518" s="218"/>
      <c r="K518" s="218"/>
      <c r="L518" s="223"/>
      <c r="M518" s="224"/>
      <c r="N518" s="225"/>
      <c r="O518" s="225"/>
      <c r="P518" s="225"/>
      <c r="Q518" s="225"/>
      <c r="R518" s="225"/>
      <c r="S518" s="225"/>
      <c r="T518" s="226"/>
      <c r="AT518" s="227" t="s">
        <v>151</v>
      </c>
      <c r="AU518" s="227" t="s">
        <v>85</v>
      </c>
      <c r="AV518" s="11" t="s">
        <v>85</v>
      </c>
      <c r="AW518" s="11" t="s">
        <v>36</v>
      </c>
      <c r="AX518" s="11" t="s">
        <v>83</v>
      </c>
      <c r="AY518" s="227" t="s">
        <v>140</v>
      </c>
    </row>
    <row r="519" spans="2:63" s="10" customFormat="1" ht="22.8" customHeight="1">
      <c r="B519" s="186"/>
      <c r="C519" s="187"/>
      <c r="D519" s="188" t="s">
        <v>74</v>
      </c>
      <c r="E519" s="200" t="s">
        <v>1005</v>
      </c>
      <c r="F519" s="200" t="s">
        <v>1006</v>
      </c>
      <c r="G519" s="187"/>
      <c r="H519" s="187"/>
      <c r="I519" s="190"/>
      <c r="J519" s="201">
        <f>BK519</f>
        <v>0</v>
      </c>
      <c r="K519" s="187"/>
      <c r="L519" s="192"/>
      <c r="M519" s="193"/>
      <c r="N519" s="194"/>
      <c r="O519" s="194"/>
      <c r="P519" s="195">
        <f>SUM(P520:P526)</f>
        <v>0</v>
      </c>
      <c r="Q519" s="194"/>
      <c r="R519" s="195">
        <f>SUM(R520:R526)</f>
        <v>1.4220000000000002</v>
      </c>
      <c r="S519" s="194"/>
      <c r="T519" s="196">
        <f>SUM(T520:T526)</f>
        <v>0.21252</v>
      </c>
      <c r="AR519" s="197" t="s">
        <v>85</v>
      </c>
      <c r="AT519" s="198" t="s">
        <v>74</v>
      </c>
      <c r="AU519" s="198" t="s">
        <v>83</v>
      </c>
      <c r="AY519" s="197" t="s">
        <v>140</v>
      </c>
      <c r="BK519" s="199">
        <f>SUM(BK520:BK526)</f>
        <v>0</v>
      </c>
    </row>
    <row r="520" spans="2:65" s="1" customFormat="1" ht="16.5" customHeight="1">
      <c r="B520" s="36"/>
      <c r="C520" s="202" t="s">
        <v>1007</v>
      </c>
      <c r="D520" s="202" t="s">
        <v>142</v>
      </c>
      <c r="E520" s="203" t="s">
        <v>1008</v>
      </c>
      <c r="F520" s="204" t="s">
        <v>1009</v>
      </c>
      <c r="G520" s="205" t="s">
        <v>155</v>
      </c>
      <c r="H520" s="206">
        <v>9.66</v>
      </c>
      <c r="I520" s="207"/>
      <c r="J520" s="208">
        <f>ROUND(I520*H520,2)</f>
        <v>0</v>
      </c>
      <c r="K520" s="204" t="s">
        <v>146</v>
      </c>
      <c r="L520" s="41"/>
      <c r="M520" s="209" t="s">
        <v>21</v>
      </c>
      <c r="N520" s="210" t="s">
        <v>46</v>
      </c>
      <c r="O520" s="77"/>
      <c r="P520" s="211">
        <f>O520*H520</f>
        <v>0</v>
      </c>
      <c r="Q520" s="211">
        <v>0</v>
      </c>
      <c r="R520" s="211">
        <f>Q520*H520</f>
        <v>0</v>
      </c>
      <c r="S520" s="211">
        <v>0.022</v>
      </c>
      <c r="T520" s="212">
        <f>S520*H520</f>
        <v>0.21252</v>
      </c>
      <c r="AR520" s="15" t="s">
        <v>231</v>
      </c>
      <c r="AT520" s="15" t="s">
        <v>142</v>
      </c>
      <c r="AU520" s="15" t="s">
        <v>85</v>
      </c>
      <c r="AY520" s="15" t="s">
        <v>140</v>
      </c>
      <c r="BE520" s="213">
        <f>IF(N520="základní",J520,0)</f>
        <v>0</v>
      </c>
      <c r="BF520" s="213">
        <f>IF(N520="snížená",J520,0)</f>
        <v>0</v>
      </c>
      <c r="BG520" s="213">
        <f>IF(N520="zákl. přenesená",J520,0)</f>
        <v>0</v>
      </c>
      <c r="BH520" s="213">
        <f>IF(N520="sníž. přenesená",J520,0)</f>
        <v>0</v>
      </c>
      <c r="BI520" s="213">
        <f>IF(N520="nulová",J520,0)</f>
        <v>0</v>
      </c>
      <c r="BJ520" s="15" t="s">
        <v>83</v>
      </c>
      <c r="BK520" s="213">
        <f>ROUND(I520*H520,2)</f>
        <v>0</v>
      </c>
      <c r="BL520" s="15" t="s">
        <v>231</v>
      </c>
      <c r="BM520" s="15" t="s">
        <v>1010</v>
      </c>
    </row>
    <row r="521" spans="2:51" s="11" customFormat="1" ht="12">
      <c r="B521" s="217"/>
      <c r="C521" s="218"/>
      <c r="D521" s="214" t="s">
        <v>151</v>
      </c>
      <c r="E521" s="219" t="s">
        <v>21</v>
      </c>
      <c r="F521" s="220" t="s">
        <v>1011</v>
      </c>
      <c r="G521" s="218"/>
      <c r="H521" s="221">
        <v>9.66</v>
      </c>
      <c r="I521" s="222"/>
      <c r="J521" s="218"/>
      <c r="K521" s="218"/>
      <c r="L521" s="223"/>
      <c r="M521" s="224"/>
      <c r="N521" s="225"/>
      <c r="O521" s="225"/>
      <c r="P521" s="225"/>
      <c r="Q521" s="225"/>
      <c r="R521" s="225"/>
      <c r="S521" s="225"/>
      <c r="T521" s="226"/>
      <c r="AT521" s="227" t="s">
        <v>151</v>
      </c>
      <c r="AU521" s="227" t="s">
        <v>85</v>
      </c>
      <c r="AV521" s="11" t="s">
        <v>85</v>
      </c>
      <c r="AW521" s="11" t="s">
        <v>36</v>
      </c>
      <c r="AX521" s="11" t="s">
        <v>83</v>
      </c>
      <c r="AY521" s="227" t="s">
        <v>140</v>
      </c>
    </row>
    <row r="522" spans="2:65" s="1" customFormat="1" ht="16.5" customHeight="1">
      <c r="B522" s="36"/>
      <c r="C522" s="202" t="s">
        <v>1012</v>
      </c>
      <c r="D522" s="202" t="s">
        <v>142</v>
      </c>
      <c r="E522" s="203" t="s">
        <v>1013</v>
      </c>
      <c r="F522" s="204" t="s">
        <v>1014</v>
      </c>
      <c r="G522" s="205" t="s">
        <v>155</v>
      </c>
      <c r="H522" s="206">
        <v>150</v>
      </c>
      <c r="I522" s="207"/>
      <c r="J522" s="208">
        <f>ROUND(I522*H522,2)</f>
        <v>0</v>
      </c>
      <c r="K522" s="204" t="s">
        <v>21</v>
      </c>
      <c r="L522" s="41"/>
      <c r="M522" s="209" t="s">
        <v>21</v>
      </c>
      <c r="N522" s="210" t="s">
        <v>46</v>
      </c>
      <c r="O522" s="77"/>
      <c r="P522" s="211">
        <f>O522*H522</f>
        <v>0</v>
      </c>
      <c r="Q522" s="211">
        <v>0.00948</v>
      </c>
      <c r="R522" s="211">
        <f>Q522*H522</f>
        <v>1.4220000000000002</v>
      </c>
      <c r="S522" s="211">
        <v>0</v>
      </c>
      <c r="T522" s="212">
        <f>S522*H522</f>
        <v>0</v>
      </c>
      <c r="AR522" s="15" t="s">
        <v>231</v>
      </c>
      <c r="AT522" s="15" t="s">
        <v>142</v>
      </c>
      <c r="AU522" s="15" t="s">
        <v>85</v>
      </c>
      <c r="AY522" s="15" t="s">
        <v>140</v>
      </c>
      <c r="BE522" s="213">
        <f>IF(N522="základní",J522,0)</f>
        <v>0</v>
      </c>
      <c r="BF522" s="213">
        <f>IF(N522="snížená",J522,0)</f>
        <v>0</v>
      </c>
      <c r="BG522" s="213">
        <f>IF(N522="zákl. přenesená",J522,0)</f>
        <v>0</v>
      </c>
      <c r="BH522" s="213">
        <f>IF(N522="sníž. přenesená",J522,0)</f>
        <v>0</v>
      </c>
      <c r="BI522" s="213">
        <f>IF(N522="nulová",J522,0)</f>
        <v>0</v>
      </c>
      <c r="BJ522" s="15" t="s">
        <v>83</v>
      </c>
      <c r="BK522" s="213">
        <f>ROUND(I522*H522,2)</f>
        <v>0</v>
      </c>
      <c r="BL522" s="15" t="s">
        <v>231</v>
      </c>
      <c r="BM522" s="15" t="s">
        <v>1015</v>
      </c>
    </row>
    <row r="523" spans="2:47" s="1" customFormat="1" ht="12">
      <c r="B523" s="36"/>
      <c r="C523" s="37"/>
      <c r="D523" s="214" t="s">
        <v>149</v>
      </c>
      <c r="E523" s="37"/>
      <c r="F523" s="215" t="s">
        <v>1016</v>
      </c>
      <c r="G523" s="37"/>
      <c r="H523" s="37"/>
      <c r="I523" s="128"/>
      <c r="J523" s="37"/>
      <c r="K523" s="37"/>
      <c r="L523" s="41"/>
      <c r="M523" s="216"/>
      <c r="N523" s="77"/>
      <c r="O523" s="77"/>
      <c r="P523" s="77"/>
      <c r="Q523" s="77"/>
      <c r="R523" s="77"/>
      <c r="S523" s="77"/>
      <c r="T523" s="78"/>
      <c r="AT523" s="15" t="s">
        <v>149</v>
      </c>
      <c r="AU523" s="15" t="s">
        <v>85</v>
      </c>
    </row>
    <row r="524" spans="2:51" s="11" customFormat="1" ht="12">
      <c r="B524" s="217"/>
      <c r="C524" s="218"/>
      <c r="D524" s="214" t="s">
        <v>151</v>
      </c>
      <c r="E524" s="219" t="s">
        <v>21</v>
      </c>
      <c r="F524" s="220" t="s">
        <v>1017</v>
      </c>
      <c r="G524" s="218"/>
      <c r="H524" s="221">
        <v>150</v>
      </c>
      <c r="I524" s="222"/>
      <c r="J524" s="218"/>
      <c r="K524" s="218"/>
      <c r="L524" s="223"/>
      <c r="M524" s="224"/>
      <c r="N524" s="225"/>
      <c r="O524" s="225"/>
      <c r="P524" s="225"/>
      <c r="Q524" s="225"/>
      <c r="R524" s="225"/>
      <c r="S524" s="225"/>
      <c r="T524" s="226"/>
      <c r="AT524" s="227" t="s">
        <v>151</v>
      </c>
      <c r="AU524" s="227" t="s">
        <v>85</v>
      </c>
      <c r="AV524" s="11" t="s">
        <v>85</v>
      </c>
      <c r="AW524" s="11" t="s">
        <v>36</v>
      </c>
      <c r="AX524" s="11" t="s">
        <v>83</v>
      </c>
      <c r="AY524" s="227" t="s">
        <v>140</v>
      </c>
    </row>
    <row r="525" spans="2:65" s="1" customFormat="1" ht="22.5" customHeight="1">
      <c r="B525" s="36"/>
      <c r="C525" s="202" t="s">
        <v>1018</v>
      </c>
      <c r="D525" s="202" t="s">
        <v>142</v>
      </c>
      <c r="E525" s="203" t="s">
        <v>1019</v>
      </c>
      <c r="F525" s="204" t="s">
        <v>1020</v>
      </c>
      <c r="G525" s="205" t="s">
        <v>320</v>
      </c>
      <c r="H525" s="206">
        <v>1.422</v>
      </c>
      <c r="I525" s="207"/>
      <c r="J525" s="208">
        <f>ROUND(I525*H525,2)</f>
        <v>0</v>
      </c>
      <c r="K525" s="204" t="s">
        <v>146</v>
      </c>
      <c r="L525" s="41"/>
      <c r="M525" s="209" t="s">
        <v>21</v>
      </c>
      <c r="N525" s="210" t="s">
        <v>46</v>
      </c>
      <c r="O525" s="77"/>
      <c r="P525" s="211">
        <f>O525*H525</f>
        <v>0</v>
      </c>
      <c r="Q525" s="211">
        <v>0</v>
      </c>
      <c r="R525" s="211">
        <f>Q525*H525</f>
        <v>0</v>
      </c>
      <c r="S525" s="211">
        <v>0</v>
      </c>
      <c r="T525" s="212">
        <f>S525*H525</f>
        <v>0</v>
      </c>
      <c r="AR525" s="15" t="s">
        <v>231</v>
      </c>
      <c r="AT525" s="15" t="s">
        <v>142</v>
      </c>
      <c r="AU525" s="15" t="s">
        <v>85</v>
      </c>
      <c r="AY525" s="15" t="s">
        <v>140</v>
      </c>
      <c r="BE525" s="213">
        <f>IF(N525="základní",J525,0)</f>
        <v>0</v>
      </c>
      <c r="BF525" s="213">
        <f>IF(N525="snížená",J525,0)</f>
        <v>0</v>
      </c>
      <c r="BG525" s="213">
        <f>IF(N525="zákl. přenesená",J525,0)</f>
        <v>0</v>
      </c>
      <c r="BH525" s="213">
        <f>IF(N525="sníž. přenesená",J525,0)</f>
        <v>0</v>
      </c>
      <c r="BI525" s="213">
        <f>IF(N525="nulová",J525,0)</f>
        <v>0</v>
      </c>
      <c r="BJ525" s="15" t="s">
        <v>83</v>
      </c>
      <c r="BK525" s="213">
        <f>ROUND(I525*H525,2)</f>
        <v>0</v>
      </c>
      <c r="BL525" s="15" t="s">
        <v>231</v>
      </c>
      <c r="BM525" s="15" t="s">
        <v>1021</v>
      </c>
    </row>
    <row r="526" spans="2:47" s="1" customFormat="1" ht="12">
      <c r="B526" s="36"/>
      <c r="C526" s="37"/>
      <c r="D526" s="214" t="s">
        <v>149</v>
      </c>
      <c r="E526" s="37"/>
      <c r="F526" s="215" t="s">
        <v>1022</v>
      </c>
      <c r="G526" s="37"/>
      <c r="H526" s="37"/>
      <c r="I526" s="128"/>
      <c r="J526" s="37"/>
      <c r="K526" s="37"/>
      <c r="L526" s="41"/>
      <c r="M526" s="216"/>
      <c r="N526" s="77"/>
      <c r="O526" s="77"/>
      <c r="P526" s="77"/>
      <c r="Q526" s="77"/>
      <c r="R526" s="77"/>
      <c r="S526" s="77"/>
      <c r="T526" s="78"/>
      <c r="AT526" s="15" t="s">
        <v>149</v>
      </c>
      <c r="AU526" s="15" t="s">
        <v>85</v>
      </c>
    </row>
    <row r="527" spans="2:63" s="10" customFormat="1" ht="22.8" customHeight="1">
      <c r="B527" s="186"/>
      <c r="C527" s="187"/>
      <c r="D527" s="188" t="s">
        <v>74</v>
      </c>
      <c r="E527" s="200" t="s">
        <v>1023</v>
      </c>
      <c r="F527" s="200" t="s">
        <v>1024</v>
      </c>
      <c r="G527" s="187"/>
      <c r="H527" s="187"/>
      <c r="I527" s="190"/>
      <c r="J527" s="201">
        <f>BK527</f>
        <v>0</v>
      </c>
      <c r="K527" s="187"/>
      <c r="L527" s="192"/>
      <c r="M527" s="193"/>
      <c r="N527" s="194"/>
      <c r="O527" s="194"/>
      <c r="P527" s="195">
        <f>SUM(P528:P542)</f>
        <v>0</v>
      </c>
      <c r="Q527" s="194"/>
      <c r="R527" s="195">
        <f>SUM(R528:R542)</f>
        <v>0.5196</v>
      </c>
      <c r="S527" s="194"/>
      <c r="T527" s="196">
        <f>SUM(T528:T542)</f>
        <v>0.070598</v>
      </c>
      <c r="AR527" s="197" t="s">
        <v>85</v>
      </c>
      <c r="AT527" s="198" t="s">
        <v>74</v>
      </c>
      <c r="AU527" s="198" t="s">
        <v>83</v>
      </c>
      <c r="AY527" s="197" t="s">
        <v>140</v>
      </c>
      <c r="BK527" s="199">
        <f>SUM(BK528:BK542)</f>
        <v>0</v>
      </c>
    </row>
    <row r="528" spans="2:65" s="1" customFormat="1" ht="16.5" customHeight="1">
      <c r="B528" s="36"/>
      <c r="C528" s="202" t="s">
        <v>1025</v>
      </c>
      <c r="D528" s="202" t="s">
        <v>142</v>
      </c>
      <c r="E528" s="203" t="s">
        <v>1026</v>
      </c>
      <c r="F528" s="204" t="s">
        <v>1027</v>
      </c>
      <c r="G528" s="205" t="s">
        <v>199</v>
      </c>
      <c r="H528" s="206">
        <v>23.4</v>
      </c>
      <c r="I528" s="207"/>
      <c r="J528" s="208">
        <f>ROUND(I528*H528,2)</f>
        <v>0</v>
      </c>
      <c r="K528" s="204" t="s">
        <v>146</v>
      </c>
      <c r="L528" s="41"/>
      <c r="M528" s="209" t="s">
        <v>21</v>
      </c>
      <c r="N528" s="210" t="s">
        <v>46</v>
      </c>
      <c r="O528" s="77"/>
      <c r="P528" s="211">
        <f>O528*H528</f>
        <v>0</v>
      </c>
      <c r="Q528" s="211">
        <v>0</v>
      </c>
      <c r="R528" s="211">
        <f>Q528*H528</f>
        <v>0</v>
      </c>
      <c r="S528" s="211">
        <v>0.00167</v>
      </c>
      <c r="T528" s="212">
        <f>S528*H528</f>
        <v>0.039078</v>
      </c>
      <c r="AR528" s="15" t="s">
        <v>231</v>
      </c>
      <c r="AT528" s="15" t="s">
        <v>142</v>
      </c>
      <c r="AU528" s="15" t="s">
        <v>85</v>
      </c>
      <c r="AY528" s="15" t="s">
        <v>140</v>
      </c>
      <c r="BE528" s="213">
        <f>IF(N528="základní",J528,0)</f>
        <v>0</v>
      </c>
      <c r="BF528" s="213">
        <f>IF(N528="snížená",J528,0)</f>
        <v>0</v>
      </c>
      <c r="BG528" s="213">
        <f>IF(N528="zákl. přenesená",J528,0)</f>
        <v>0</v>
      </c>
      <c r="BH528" s="213">
        <f>IF(N528="sníž. přenesená",J528,0)</f>
        <v>0</v>
      </c>
      <c r="BI528" s="213">
        <f>IF(N528="nulová",J528,0)</f>
        <v>0</v>
      </c>
      <c r="BJ528" s="15" t="s">
        <v>83</v>
      </c>
      <c r="BK528" s="213">
        <f>ROUND(I528*H528,2)</f>
        <v>0</v>
      </c>
      <c r="BL528" s="15" t="s">
        <v>231</v>
      </c>
      <c r="BM528" s="15" t="s">
        <v>1028</v>
      </c>
    </row>
    <row r="529" spans="2:51" s="11" customFormat="1" ht="12">
      <c r="B529" s="217"/>
      <c r="C529" s="218"/>
      <c r="D529" s="214" t="s">
        <v>151</v>
      </c>
      <c r="E529" s="219" t="s">
        <v>21</v>
      </c>
      <c r="F529" s="220" t="s">
        <v>1029</v>
      </c>
      <c r="G529" s="218"/>
      <c r="H529" s="221">
        <v>23.4</v>
      </c>
      <c r="I529" s="222"/>
      <c r="J529" s="218"/>
      <c r="K529" s="218"/>
      <c r="L529" s="223"/>
      <c r="M529" s="224"/>
      <c r="N529" s="225"/>
      <c r="O529" s="225"/>
      <c r="P529" s="225"/>
      <c r="Q529" s="225"/>
      <c r="R529" s="225"/>
      <c r="S529" s="225"/>
      <c r="T529" s="226"/>
      <c r="AT529" s="227" t="s">
        <v>151</v>
      </c>
      <c r="AU529" s="227" t="s">
        <v>85</v>
      </c>
      <c r="AV529" s="11" t="s">
        <v>85</v>
      </c>
      <c r="AW529" s="11" t="s">
        <v>36</v>
      </c>
      <c r="AX529" s="11" t="s">
        <v>83</v>
      </c>
      <c r="AY529" s="227" t="s">
        <v>140</v>
      </c>
    </row>
    <row r="530" spans="2:65" s="1" customFormat="1" ht="16.5" customHeight="1">
      <c r="B530" s="36"/>
      <c r="C530" s="202" t="s">
        <v>1030</v>
      </c>
      <c r="D530" s="202" t="s">
        <v>142</v>
      </c>
      <c r="E530" s="203" t="s">
        <v>1031</v>
      </c>
      <c r="F530" s="204" t="s">
        <v>1032</v>
      </c>
      <c r="G530" s="205" t="s">
        <v>199</v>
      </c>
      <c r="H530" s="206">
        <v>8</v>
      </c>
      <c r="I530" s="207"/>
      <c r="J530" s="208">
        <f>ROUND(I530*H530,2)</f>
        <v>0</v>
      </c>
      <c r="K530" s="204" t="s">
        <v>146</v>
      </c>
      <c r="L530" s="41"/>
      <c r="M530" s="209" t="s">
        <v>21</v>
      </c>
      <c r="N530" s="210" t="s">
        <v>46</v>
      </c>
      <c r="O530" s="77"/>
      <c r="P530" s="211">
        <f>O530*H530</f>
        <v>0</v>
      </c>
      <c r="Q530" s="211">
        <v>0</v>
      </c>
      <c r="R530" s="211">
        <f>Q530*H530</f>
        <v>0</v>
      </c>
      <c r="S530" s="211">
        <v>0.00394</v>
      </c>
      <c r="T530" s="212">
        <f>S530*H530</f>
        <v>0.03152</v>
      </c>
      <c r="AR530" s="15" t="s">
        <v>231</v>
      </c>
      <c r="AT530" s="15" t="s">
        <v>142</v>
      </c>
      <c r="AU530" s="15" t="s">
        <v>85</v>
      </c>
      <c r="AY530" s="15" t="s">
        <v>140</v>
      </c>
      <c r="BE530" s="213">
        <f>IF(N530="základní",J530,0)</f>
        <v>0</v>
      </c>
      <c r="BF530" s="213">
        <f>IF(N530="snížená",J530,0)</f>
        <v>0</v>
      </c>
      <c r="BG530" s="213">
        <f>IF(N530="zákl. přenesená",J530,0)</f>
        <v>0</v>
      </c>
      <c r="BH530" s="213">
        <f>IF(N530="sníž. přenesená",J530,0)</f>
        <v>0</v>
      </c>
      <c r="BI530" s="213">
        <f>IF(N530="nulová",J530,0)</f>
        <v>0</v>
      </c>
      <c r="BJ530" s="15" t="s">
        <v>83</v>
      </c>
      <c r="BK530" s="213">
        <f>ROUND(I530*H530,2)</f>
        <v>0</v>
      </c>
      <c r="BL530" s="15" t="s">
        <v>231</v>
      </c>
      <c r="BM530" s="15" t="s">
        <v>1033</v>
      </c>
    </row>
    <row r="531" spans="2:51" s="11" customFormat="1" ht="12">
      <c r="B531" s="217"/>
      <c r="C531" s="218"/>
      <c r="D531" s="214" t="s">
        <v>151</v>
      </c>
      <c r="E531" s="219" t="s">
        <v>21</v>
      </c>
      <c r="F531" s="220" t="s">
        <v>1034</v>
      </c>
      <c r="G531" s="218"/>
      <c r="H531" s="221">
        <v>8</v>
      </c>
      <c r="I531" s="222"/>
      <c r="J531" s="218"/>
      <c r="K531" s="218"/>
      <c r="L531" s="223"/>
      <c r="M531" s="224"/>
      <c r="N531" s="225"/>
      <c r="O531" s="225"/>
      <c r="P531" s="225"/>
      <c r="Q531" s="225"/>
      <c r="R531" s="225"/>
      <c r="S531" s="225"/>
      <c r="T531" s="226"/>
      <c r="AT531" s="227" t="s">
        <v>151</v>
      </c>
      <c r="AU531" s="227" t="s">
        <v>85</v>
      </c>
      <c r="AV531" s="11" t="s">
        <v>85</v>
      </c>
      <c r="AW531" s="11" t="s">
        <v>36</v>
      </c>
      <c r="AX531" s="11" t="s">
        <v>83</v>
      </c>
      <c r="AY531" s="227" t="s">
        <v>140</v>
      </c>
    </row>
    <row r="532" spans="2:65" s="1" customFormat="1" ht="16.5" customHeight="1">
      <c r="B532" s="36"/>
      <c r="C532" s="202" t="s">
        <v>1035</v>
      </c>
      <c r="D532" s="202" t="s">
        <v>142</v>
      </c>
      <c r="E532" s="203" t="s">
        <v>1036</v>
      </c>
      <c r="F532" s="204" t="s">
        <v>1037</v>
      </c>
      <c r="G532" s="205" t="s">
        <v>199</v>
      </c>
      <c r="H532" s="206">
        <v>26</v>
      </c>
      <c r="I532" s="207"/>
      <c r="J532" s="208">
        <f>ROUND(I532*H532,2)</f>
        <v>0</v>
      </c>
      <c r="K532" s="204" t="s">
        <v>146</v>
      </c>
      <c r="L532" s="41"/>
      <c r="M532" s="209" t="s">
        <v>21</v>
      </c>
      <c r="N532" s="210" t="s">
        <v>46</v>
      </c>
      <c r="O532" s="77"/>
      <c r="P532" s="211">
        <f>O532*H532</f>
        <v>0</v>
      </c>
      <c r="Q532" s="211">
        <v>0.00535</v>
      </c>
      <c r="R532" s="211">
        <f>Q532*H532</f>
        <v>0.1391</v>
      </c>
      <c r="S532" s="211">
        <v>0</v>
      </c>
      <c r="T532" s="212">
        <f>S532*H532</f>
        <v>0</v>
      </c>
      <c r="AR532" s="15" t="s">
        <v>231</v>
      </c>
      <c r="AT532" s="15" t="s">
        <v>142</v>
      </c>
      <c r="AU532" s="15" t="s">
        <v>85</v>
      </c>
      <c r="AY532" s="15" t="s">
        <v>140</v>
      </c>
      <c r="BE532" s="213">
        <f>IF(N532="základní",J532,0)</f>
        <v>0</v>
      </c>
      <c r="BF532" s="213">
        <f>IF(N532="snížená",J532,0)</f>
        <v>0</v>
      </c>
      <c r="BG532" s="213">
        <f>IF(N532="zákl. přenesená",J532,0)</f>
        <v>0</v>
      </c>
      <c r="BH532" s="213">
        <f>IF(N532="sníž. přenesená",J532,0)</f>
        <v>0</v>
      </c>
      <c r="BI532" s="213">
        <f>IF(N532="nulová",J532,0)</f>
        <v>0</v>
      </c>
      <c r="BJ532" s="15" t="s">
        <v>83</v>
      </c>
      <c r="BK532" s="213">
        <f>ROUND(I532*H532,2)</f>
        <v>0</v>
      </c>
      <c r="BL532" s="15" t="s">
        <v>231</v>
      </c>
      <c r="BM532" s="15" t="s">
        <v>1038</v>
      </c>
    </row>
    <row r="533" spans="2:51" s="11" customFormat="1" ht="12">
      <c r="B533" s="217"/>
      <c r="C533" s="218"/>
      <c r="D533" s="214" t="s">
        <v>151</v>
      </c>
      <c r="E533" s="219" t="s">
        <v>21</v>
      </c>
      <c r="F533" s="220" t="s">
        <v>1039</v>
      </c>
      <c r="G533" s="218"/>
      <c r="H533" s="221">
        <v>26</v>
      </c>
      <c r="I533" s="222"/>
      <c r="J533" s="218"/>
      <c r="K533" s="218"/>
      <c r="L533" s="223"/>
      <c r="M533" s="224"/>
      <c r="N533" s="225"/>
      <c r="O533" s="225"/>
      <c r="P533" s="225"/>
      <c r="Q533" s="225"/>
      <c r="R533" s="225"/>
      <c r="S533" s="225"/>
      <c r="T533" s="226"/>
      <c r="AT533" s="227" t="s">
        <v>151</v>
      </c>
      <c r="AU533" s="227" t="s">
        <v>85</v>
      </c>
      <c r="AV533" s="11" t="s">
        <v>85</v>
      </c>
      <c r="AW533" s="11" t="s">
        <v>36</v>
      </c>
      <c r="AX533" s="11" t="s">
        <v>83</v>
      </c>
      <c r="AY533" s="227" t="s">
        <v>140</v>
      </c>
    </row>
    <row r="534" spans="2:65" s="1" customFormat="1" ht="22.5" customHeight="1">
      <c r="B534" s="36"/>
      <c r="C534" s="202" t="s">
        <v>1040</v>
      </c>
      <c r="D534" s="202" t="s">
        <v>142</v>
      </c>
      <c r="E534" s="203" t="s">
        <v>1041</v>
      </c>
      <c r="F534" s="204" t="s">
        <v>1042</v>
      </c>
      <c r="G534" s="205" t="s">
        <v>199</v>
      </c>
      <c r="H534" s="206">
        <v>120</v>
      </c>
      <c r="I534" s="207"/>
      <c r="J534" s="208">
        <f>ROUND(I534*H534,2)</f>
        <v>0</v>
      </c>
      <c r="K534" s="204" t="s">
        <v>146</v>
      </c>
      <c r="L534" s="41"/>
      <c r="M534" s="209" t="s">
        <v>21</v>
      </c>
      <c r="N534" s="210" t="s">
        <v>46</v>
      </c>
      <c r="O534" s="77"/>
      <c r="P534" s="211">
        <f>O534*H534</f>
        <v>0</v>
      </c>
      <c r="Q534" s="211">
        <v>0.00291</v>
      </c>
      <c r="R534" s="211">
        <f>Q534*H534</f>
        <v>0.34919999999999995</v>
      </c>
      <c r="S534" s="211">
        <v>0</v>
      </c>
      <c r="T534" s="212">
        <f>S534*H534</f>
        <v>0</v>
      </c>
      <c r="AR534" s="15" t="s">
        <v>231</v>
      </c>
      <c r="AT534" s="15" t="s">
        <v>142</v>
      </c>
      <c r="AU534" s="15" t="s">
        <v>85</v>
      </c>
      <c r="AY534" s="15" t="s">
        <v>140</v>
      </c>
      <c r="BE534" s="213">
        <f>IF(N534="základní",J534,0)</f>
        <v>0</v>
      </c>
      <c r="BF534" s="213">
        <f>IF(N534="snížená",J534,0)</f>
        <v>0</v>
      </c>
      <c r="BG534" s="213">
        <f>IF(N534="zákl. přenesená",J534,0)</f>
        <v>0</v>
      </c>
      <c r="BH534" s="213">
        <f>IF(N534="sníž. přenesená",J534,0)</f>
        <v>0</v>
      </c>
      <c r="BI534" s="213">
        <f>IF(N534="nulová",J534,0)</f>
        <v>0</v>
      </c>
      <c r="BJ534" s="15" t="s">
        <v>83</v>
      </c>
      <c r="BK534" s="213">
        <f>ROUND(I534*H534,2)</f>
        <v>0</v>
      </c>
      <c r="BL534" s="15" t="s">
        <v>231</v>
      </c>
      <c r="BM534" s="15" t="s">
        <v>1043</v>
      </c>
    </row>
    <row r="535" spans="2:47" s="1" customFormat="1" ht="12">
      <c r="B535" s="36"/>
      <c r="C535" s="37"/>
      <c r="D535" s="214" t="s">
        <v>149</v>
      </c>
      <c r="E535" s="37"/>
      <c r="F535" s="215" t="s">
        <v>1044</v>
      </c>
      <c r="G535" s="37"/>
      <c r="H535" s="37"/>
      <c r="I535" s="128"/>
      <c r="J535" s="37"/>
      <c r="K535" s="37"/>
      <c r="L535" s="41"/>
      <c r="M535" s="216"/>
      <c r="N535" s="77"/>
      <c r="O535" s="77"/>
      <c r="P535" s="77"/>
      <c r="Q535" s="77"/>
      <c r="R535" s="77"/>
      <c r="S535" s="77"/>
      <c r="T535" s="78"/>
      <c r="AT535" s="15" t="s">
        <v>149</v>
      </c>
      <c r="AU535" s="15" t="s">
        <v>85</v>
      </c>
    </row>
    <row r="536" spans="2:51" s="11" customFormat="1" ht="12">
      <c r="B536" s="217"/>
      <c r="C536" s="218"/>
      <c r="D536" s="214" t="s">
        <v>151</v>
      </c>
      <c r="E536" s="219" t="s">
        <v>21</v>
      </c>
      <c r="F536" s="220" t="s">
        <v>1045</v>
      </c>
      <c r="G536" s="218"/>
      <c r="H536" s="221">
        <v>120</v>
      </c>
      <c r="I536" s="222"/>
      <c r="J536" s="218"/>
      <c r="K536" s="218"/>
      <c r="L536" s="223"/>
      <c r="M536" s="224"/>
      <c r="N536" s="225"/>
      <c r="O536" s="225"/>
      <c r="P536" s="225"/>
      <c r="Q536" s="225"/>
      <c r="R536" s="225"/>
      <c r="S536" s="225"/>
      <c r="T536" s="226"/>
      <c r="AT536" s="227" t="s">
        <v>151</v>
      </c>
      <c r="AU536" s="227" t="s">
        <v>85</v>
      </c>
      <c r="AV536" s="11" t="s">
        <v>85</v>
      </c>
      <c r="AW536" s="11" t="s">
        <v>36</v>
      </c>
      <c r="AX536" s="11" t="s">
        <v>83</v>
      </c>
      <c r="AY536" s="227" t="s">
        <v>140</v>
      </c>
    </row>
    <row r="537" spans="2:65" s="1" customFormat="1" ht="22.5" customHeight="1">
      <c r="B537" s="36"/>
      <c r="C537" s="202" t="s">
        <v>1046</v>
      </c>
      <c r="D537" s="202" t="s">
        <v>142</v>
      </c>
      <c r="E537" s="203" t="s">
        <v>1047</v>
      </c>
      <c r="F537" s="204" t="s">
        <v>1048</v>
      </c>
      <c r="G537" s="205" t="s">
        <v>162</v>
      </c>
      <c r="H537" s="206">
        <v>4</v>
      </c>
      <c r="I537" s="207"/>
      <c r="J537" s="208">
        <f>ROUND(I537*H537,2)</f>
        <v>0</v>
      </c>
      <c r="K537" s="204" t="s">
        <v>146</v>
      </c>
      <c r="L537" s="41"/>
      <c r="M537" s="209" t="s">
        <v>21</v>
      </c>
      <c r="N537" s="210" t="s">
        <v>46</v>
      </c>
      <c r="O537" s="77"/>
      <c r="P537" s="211">
        <f>O537*H537</f>
        <v>0</v>
      </c>
      <c r="Q537" s="211">
        <v>0</v>
      </c>
      <c r="R537" s="211">
        <f>Q537*H537</f>
        <v>0</v>
      </c>
      <c r="S537" s="211">
        <v>0</v>
      </c>
      <c r="T537" s="212">
        <f>S537*H537</f>
        <v>0</v>
      </c>
      <c r="AR537" s="15" t="s">
        <v>231</v>
      </c>
      <c r="AT537" s="15" t="s">
        <v>142</v>
      </c>
      <c r="AU537" s="15" t="s">
        <v>85</v>
      </c>
      <c r="AY537" s="15" t="s">
        <v>140</v>
      </c>
      <c r="BE537" s="213">
        <f>IF(N537="základní",J537,0)</f>
        <v>0</v>
      </c>
      <c r="BF537" s="213">
        <f>IF(N537="snížená",J537,0)</f>
        <v>0</v>
      </c>
      <c r="BG537" s="213">
        <f>IF(N537="zákl. přenesená",J537,0)</f>
        <v>0</v>
      </c>
      <c r="BH537" s="213">
        <f>IF(N537="sníž. přenesená",J537,0)</f>
        <v>0</v>
      </c>
      <c r="BI537" s="213">
        <f>IF(N537="nulová",J537,0)</f>
        <v>0</v>
      </c>
      <c r="BJ537" s="15" t="s">
        <v>83</v>
      </c>
      <c r="BK537" s="213">
        <f>ROUND(I537*H537,2)</f>
        <v>0</v>
      </c>
      <c r="BL537" s="15" t="s">
        <v>231</v>
      </c>
      <c r="BM537" s="15" t="s">
        <v>1049</v>
      </c>
    </row>
    <row r="538" spans="2:47" s="1" customFormat="1" ht="12">
      <c r="B538" s="36"/>
      <c r="C538" s="37"/>
      <c r="D538" s="214" t="s">
        <v>149</v>
      </c>
      <c r="E538" s="37"/>
      <c r="F538" s="215" t="s">
        <v>1044</v>
      </c>
      <c r="G538" s="37"/>
      <c r="H538" s="37"/>
      <c r="I538" s="128"/>
      <c r="J538" s="37"/>
      <c r="K538" s="37"/>
      <c r="L538" s="41"/>
      <c r="M538" s="216"/>
      <c r="N538" s="77"/>
      <c r="O538" s="77"/>
      <c r="P538" s="77"/>
      <c r="Q538" s="77"/>
      <c r="R538" s="77"/>
      <c r="S538" s="77"/>
      <c r="T538" s="78"/>
      <c r="AT538" s="15" t="s">
        <v>149</v>
      </c>
      <c r="AU538" s="15" t="s">
        <v>85</v>
      </c>
    </row>
    <row r="539" spans="2:65" s="1" customFormat="1" ht="16.5" customHeight="1">
      <c r="B539" s="36"/>
      <c r="C539" s="202" t="s">
        <v>1050</v>
      </c>
      <c r="D539" s="202" t="s">
        <v>142</v>
      </c>
      <c r="E539" s="203" t="s">
        <v>1051</v>
      </c>
      <c r="F539" s="204" t="s">
        <v>1052</v>
      </c>
      <c r="G539" s="205" t="s">
        <v>199</v>
      </c>
      <c r="H539" s="206">
        <v>10</v>
      </c>
      <c r="I539" s="207"/>
      <c r="J539" s="208">
        <f>ROUND(I539*H539,2)</f>
        <v>0</v>
      </c>
      <c r="K539" s="204" t="s">
        <v>146</v>
      </c>
      <c r="L539" s="41"/>
      <c r="M539" s="209" t="s">
        <v>21</v>
      </c>
      <c r="N539" s="210" t="s">
        <v>46</v>
      </c>
      <c r="O539" s="77"/>
      <c r="P539" s="211">
        <f>O539*H539</f>
        <v>0</v>
      </c>
      <c r="Q539" s="211">
        <v>0.00313</v>
      </c>
      <c r="R539" s="211">
        <f>Q539*H539</f>
        <v>0.0313</v>
      </c>
      <c r="S539" s="211">
        <v>0</v>
      </c>
      <c r="T539" s="212">
        <f>S539*H539</f>
        <v>0</v>
      </c>
      <c r="AR539" s="15" t="s">
        <v>231</v>
      </c>
      <c r="AT539" s="15" t="s">
        <v>142</v>
      </c>
      <c r="AU539" s="15" t="s">
        <v>85</v>
      </c>
      <c r="AY539" s="15" t="s">
        <v>140</v>
      </c>
      <c r="BE539" s="213">
        <f>IF(N539="základní",J539,0)</f>
        <v>0</v>
      </c>
      <c r="BF539" s="213">
        <f>IF(N539="snížená",J539,0)</f>
        <v>0</v>
      </c>
      <c r="BG539" s="213">
        <f>IF(N539="zákl. přenesená",J539,0)</f>
        <v>0</v>
      </c>
      <c r="BH539" s="213">
        <f>IF(N539="sníž. přenesená",J539,0)</f>
        <v>0</v>
      </c>
      <c r="BI539" s="213">
        <f>IF(N539="nulová",J539,0)</f>
        <v>0</v>
      </c>
      <c r="BJ539" s="15" t="s">
        <v>83</v>
      </c>
      <c r="BK539" s="213">
        <f>ROUND(I539*H539,2)</f>
        <v>0</v>
      </c>
      <c r="BL539" s="15" t="s">
        <v>231</v>
      </c>
      <c r="BM539" s="15" t="s">
        <v>1053</v>
      </c>
    </row>
    <row r="540" spans="2:51" s="11" customFormat="1" ht="12">
      <c r="B540" s="217"/>
      <c r="C540" s="218"/>
      <c r="D540" s="214" t="s">
        <v>151</v>
      </c>
      <c r="E540" s="219" t="s">
        <v>21</v>
      </c>
      <c r="F540" s="220" t="s">
        <v>1054</v>
      </c>
      <c r="G540" s="218"/>
      <c r="H540" s="221">
        <v>10</v>
      </c>
      <c r="I540" s="222"/>
      <c r="J540" s="218"/>
      <c r="K540" s="218"/>
      <c r="L540" s="223"/>
      <c r="M540" s="224"/>
      <c r="N540" s="225"/>
      <c r="O540" s="225"/>
      <c r="P540" s="225"/>
      <c r="Q540" s="225"/>
      <c r="R540" s="225"/>
      <c r="S540" s="225"/>
      <c r="T540" s="226"/>
      <c r="AT540" s="227" t="s">
        <v>151</v>
      </c>
      <c r="AU540" s="227" t="s">
        <v>85</v>
      </c>
      <c r="AV540" s="11" t="s">
        <v>85</v>
      </c>
      <c r="AW540" s="11" t="s">
        <v>36</v>
      </c>
      <c r="AX540" s="11" t="s">
        <v>83</v>
      </c>
      <c r="AY540" s="227" t="s">
        <v>140</v>
      </c>
    </row>
    <row r="541" spans="2:65" s="1" customFormat="1" ht="22.5" customHeight="1">
      <c r="B541" s="36"/>
      <c r="C541" s="202" t="s">
        <v>1055</v>
      </c>
      <c r="D541" s="202" t="s">
        <v>142</v>
      </c>
      <c r="E541" s="203" t="s">
        <v>1056</v>
      </c>
      <c r="F541" s="204" t="s">
        <v>1057</v>
      </c>
      <c r="G541" s="205" t="s">
        <v>320</v>
      </c>
      <c r="H541" s="206">
        <v>0.52</v>
      </c>
      <c r="I541" s="207"/>
      <c r="J541" s="208">
        <f>ROUND(I541*H541,2)</f>
        <v>0</v>
      </c>
      <c r="K541" s="204" t="s">
        <v>146</v>
      </c>
      <c r="L541" s="41"/>
      <c r="M541" s="209" t="s">
        <v>21</v>
      </c>
      <c r="N541" s="210" t="s">
        <v>46</v>
      </c>
      <c r="O541" s="77"/>
      <c r="P541" s="211">
        <f>O541*H541</f>
        <v>0</v>
      </c>
      <c r="Q541" s="211">
        <v>0</v>
      </c>
      <c r="R541" s="211">
        <f>Q541*H541</f>
        <v>0</v>
      </c>
      <c r="S541" s="211">
        <v>0</v>
      </c>
      <c r="T541" s="212">
        <f>S541*H541</f>
        <v>0</v>
      </c>
      <c r="AR541" s="15" t="s">
        <v>231</v>
      </c>
      <c r="AT541" s="15" t="s">
        <v>142</v>
      </c>
      <c r="AU541" s="15" t="s">
        <v>85</v>
      </c>
      <c r="AY541" s="15" t="s">
        <v>140</v>
      </c>
      <c r="BE541" s="213">
        <f>IF(N541="základní",J541,0)</f>
        <v>0</v>
      </c>
      <c r="BF541" s="213">
        <f>IF(N541="snížená",J541,0)</f>
        <v>0</v>
      </c>
      <c r="BG541" s="213">
        <f>IF(N541="zákl. přenesená",J541,0)</f>
        <v>0</v>
      </c>
      <c r="BH541" s="213">
        <f>IF(N541="sníž. přenesená",J541,0)</f>
        <v>0</v>
      </c>
      <c r="BI541" s="213">
        <f>IF(N541="nulová",J541,0)</f>
        <v>0</v>
      </c>
      <c r="BJ541" s="15" t="s">
        <v>83</v>
      </c>
      <c r="BK541" s="213">
        <f>ROUND(I541*H541,2)</f>
        <v>0</v>
      </c>
      <c r="BL541" s="15" t="s">
        <v>231</v>
      </c>
      <c r="BM541" s="15" t="s">
        <v>1058</v>
      </c>
    </row>
    <row r="542" spans="2:47" s="1" customFormat="1" ht="12">
      <c r="B542" s="36"/>
      <c r="C542" s="37"/>
      <c r="D542" s="214" t="s">
        <v>149</v>
      </c>
      <c r="E542" s="37"/>
      <c r="F542" s="215" t="s">
        <v>1059</v>
      </c>
      <c r="G542" s="37"/>
      <c r="H542" s="37"/>
      <c r="I542" s="128"/>
      <c r="J542" s="37"/>
      <c r="K542" s="37"/>
      <c r="L542" s="41"/>
      <c r="M542" s="216"/>
      <c r="N542" s="77"/>
      <c r="O542" s="77"/>
      <c r="P542" s="77"/>
      <c r="Q542" s="77"/>
      <c r="R542" s="77"/>
      <c r="S542" s="77"/>
      <c r="T542" s="78"/>
      <c r="AT542" s="15" t="s">
        <v>149</v>
      </c>
      <c r="AU542" s="15" t="s">
        <v>85</v>
      </c>
    </row>
    <row r="543" spans="2:63" s="10" customFormat="1" ht="22.8" customHeight="1">
      <c r="B543" s="186"/>
      <c r="C543" s="187"/>
      <c r="D543" s="188" t="s">
        <v>74</v>
      </c>
      <c r="E543" s="200" t="s">
        <v>1060</v>
      </c>
      <c r="F543" s="200" t="s">
        <v>1061</v>
      </c>
      <c r="G543" s="187"/>
      <c r="H543" s="187"/>
      <c r="I543" s="190"/>
      <c r="J543" s="201">
        <f>BK543</f>
        <v>0</v>
      </c>
      <c r="K543" s="187"/>
      <c r="L543" s="192"/>
      <c r="M543" s="193"/>
      <c r="N543" s="194"/>
      <c r="O543" s="194"/>
      <c r="P543" s="195">
        <f>SUM(P544:P557)</f>
        <v>0</v>
      </c>
      <c r="Q543" s="194"/>
      <c r="R543" s="195">
        <f>SUM(R544:R557)</f>
        <v>0.31006500000000004</v>
      </c>
      <c r="S543" s="194"/>
      <c r="T543" s="196">
        <f>SUM(T544:T557)</f>
        <v>0.722</v>
      </c>
      <c r="AR543" s="197" t="s">
        <v>85</v>
      </c>
      <c r="AT543" s="198" t="s">
        <v>74</v>
      </c>
      <c r="AU543" s="198" t="s">
        <v>83</v>
      </c>
      <c r="AY543" s="197" t="s">
        <v>140</v>
      </c>
      <c r="BK543" s="199">
        <f>SUM(BK544:BK557)</f>
        <v>0</v>
      </c>
    </row>
    <row r="544" spans="2:65" s="1" customFormat="1" ht="16.5" customHeight="1">
      <c r="B544" s="36"/>
      <c r="C544" s="202" t="s">
        <v>1062</v>
      </c>
      <c r="D544" s="202" t="s">
        <v>142</v>
      </c>
      <c r="E544" s="203" t="s">
        <v>1063</v>
      </c>
      <c r="F544" s="204" t="s">
        <v>1064</v>
      </c>
      <c r="G544" s="205" t="s">
        <v>199</v>
      </c>
      <c r="H544" s="206">
        <v>24.5</v>
      </c>
      <c r="I544" s="207"/>
      <c r="J544" s="208">
        <f>ROUND(I544*H544,2)</f>
        <v>0</v>
      </c>
      <c r="K544" s="204" t="s">
        <v>146</v>
      </c>
      <c r="L544" s="41"/>
      <c r="M544" s="209" t="s">
        <v>21</v>
      </c>
      <c r="N544" s="210" t="s">
        <v>46</v>
      </c>
      <c r="O544" s="77"/>
      <c r="P544" s="211">
        <f>O544*H544</f>
        <v>0</v>
      </c>
      <c r="Q544" s="211">
        <v>0</v>
      </c>
      <c r="R544" s="211">
        <f>Q544*H544</f>
        <v>0</v>
      </c>
      <c r="S544" s="211">
        <v>0.016</v>
      </c>
      <c r="T544" s="212">
        <f>S544*H544</f>
        <v>0.392</v>
      </c>
      <c r="AR544" s="15" t="s">
        <v>231</v>
      </c>
      <c r="AT544" s="15" t="s">
        <v>142</v>
      </c>
      <c r="AU544" s="15" t="s">
        <v>85</v>
      </c>
      <c r="AY544" s="15" t="s">
        <v>140</v>
      </c>
      <c r="BE544" s="213">
        <f>IF(N544="základní",J544,0)</f>
        <v>0</v>
      </c>
      <c r="BF544" s="213">
        <f>IF(N544="snížená",J544,0)</f>
        <v>0</v>
      </c>
      <c r="BG544" s="213">
        <f>IF(N544="zákl. přenesená",J544,0)</f>
        <v>0</v>
      </c>
      <c r="BH544" s="213">
        <f>IF(N544="sníž. přenesená",J544,0)</f>
        <v>0</v>
      </c>
      <c r="BI544" s="213">
        <f>IF(N544="nulová",J544,0)</f>
        <v>0</v>
      </c>
      <c r="BJ544" s="15" t="s">
        <v>83</v>
      </c>
      <c r="BK544" s="213">
        <f>ROUND(I544*H544,2)</f>
        <v>0</v>
      </c>
      <c r="BL544" s="15" t="s">
        <v>231</v>
      </c>
      <c r="BM544" s="15" t="s">
        <v>1065</v>
      </c>
    </row>
    <row r="545" spans="2:51" s="11" customFormat="1" ht="12">
      <c r="B545" s="217"/>
      <c r="C545" s="218"/>
      <c r="D545" s="214" t="s">
        <v>151</v>
      </c>
      <c r="E545" s="219" t="s">
        <v>21</v>
      </c>
      <c r="F545" s="220" t="s">
        <v>1066</v>
      </c>
      <c r="G545" s="218"/>
      <c r="H545" s="221">
        <v>24.5</v>
      </c>
      <c r="I545" s="222"/>
      <c r="J545" s="218"/>
      <c r="K545" s="218"/>
      <c r="L545" s="223"/>
      <c r="M545" s="224"/>
      <c r="N545" s="225"/>
      <c r="O545" s="225"/>
      <c r="P545" s="225"/>
      <c r="Q545" s="225"/>
      <c r="R545" s="225"/>
      <c r="S545" s="225"/>
      <c r="T545" s="226"/>
      <c r="AT545" s="227" t="s">
        <v>151</v>
      </c>
      <c r="AU545" s="227" t="s">
        <v>85</v>
      </c>
      <c r="AV545" s="11" t="s">
        <v>85</v>
      </c>
      <c r="AW545" s="11" t="s">
        <v>36</v>
      </c>
      <c r="AX545" s="11" t="s">
        <v>83</v>
      </c>
      <c r="AY545" s="227" t="s">
        <v>140</v>
      </c>
    </row>
    <row r="546" spans="2:65" s="1" customFormat="1" ht="22.5" customHeight="1">
      <c r="B546" s="36"/>
      <c r="C546" s="202" t="s">
        <v>1067</v>
      </c>
      <c r="D546" s="202" t="s">
        <v>142</v>
      </c>
      <c r="E546" s="203" t="s">
        <v>1068</v>
      </c>
      <c r="F546" s="204" t="s">
        <v>1069</v>
      </c>
      <c r="G546" s="205" t="s">
        <v>361</v>
      </c>
      <c r="H546" s="206">
        <v>295.3</v>
      </c>
      <c r="I546" s="207"/>
      <c r="J546" s="208">
        <f>ROUND(I546*H546,2)</f>
        <v>0</v>
      </c>
      <c r="K546" s="204" t="s">
        <v>146</v>
      </c>
      <c r="L546" s="41"/>
      <c r="M546" s="209" t="s">
        <v>21</v>
      </c>
      <c r="N546" s="210" t="s">
        <v>46</v>
      </c>
      <c r="O546" s="77"/>
      <c r="P546" s="211">
        <f>O546*H546</f>
        <v>0</v>
      </c>
      <c r="Q546" s="211">
        <v>5E-05</v>
      </c>
      <c r="R546" s="211">
        <f>Q546*H546</f>
        <v>0.014765000000000002</v>
      </c>
      <c r="S546" s="211">
        <v>0</v>
      </c>
      <c r="T546" s="212">
        <f>S546*H546</f>
        <v>0</v>
      </c>
      <c r="AR546" s="15" t="s">
        <v>231</v>
      </c>
      <c r="AT546" s="15" t="s">
        <v>142</v>
      </c>
      <c r="AU546" s="15" t="s">
        <v>85</v>
      </c>
      <c r="AY546" s="15" t="s">
        <v>140</v>
      </c>
      <c r="BE546" s="213">
        <f>IF(N546="základní",J546,0)</f>
        <v>0</v>
      </c>
      <c r="BF546" s="213">
        <f>IF(N546="snížená",J546,0)</f>
        <v>0</v>
      </c>
      <c r="BG546" s="213">
        <f>IF(N546="zákl. přenesená",J546,0)</f>
        <v>0</v>
      </c>
      <c r="BH546" s="213">
        <f>IF(N546="sníž. přenesená",J546,0)</f>
        <v>0</v>
      </c>
      <c r="BI546" s="213">
        <f>IF(N546="nulová",J546,0)</f>
        <v>0</v>
      </c>
      <c r="BJ546" s="15" t="s">
        <v>83</v>
      </c>
      <c r="BK546" s="213">
        <f>ROUND(I546*H546,2)</f>
        <v>0</v>
      </c>
      <c r="BL546" s="15" t="s">
        <v>231</v>
      </c>
      <c r="BM546" s="15" t="s">
        <v>1070</v>
      </c>
    </row>
    <row r="547" spans="2:47" s="1" customFormat="1" ht="12">
      <c r="B547" s="36"/>
      <c r="C547" s="37"/>
      <c r="D547" s="214" t="s">
        <v>149</v>
      </c>
      <c r="E547" s="37"/>
      <c r="F547" s="215" t="s">
        <v>1071</v>
      </c>
      <c r="G547" s="37"/>
      <c r="H547" s="37"/>
      <c r="I547" s="128"/>
      <c r="J547" s="37"/>
      <c r="K547" s="37"/>
      <c r="L547" s="41"/>
      <c r="M547" s="216"/>
      <c r="N547" s="77"/>
      <c r="O547" s="77"/>
      <c r="P547" s="77"/>
      <c r="Q547" s="77"/>
      <c r="R547" s="77"/>
      <c r="S547" s="77"/>
      <c r="T547" s="78"/>
      <c r="AT547" s="15" t="s">
        <v>149</v>
      </c>
      <c r="AU547" s="15" t="s">
        <v>85</v>
      </c>
    </row>
    <row r="548" spans="2:51" s="11" customFormat="1" ht="12">
      <c r="B548" s="217"/>
      <c r="C548" s="218"/>
      <c r="D548" s="214" t="s">
        <v>151</v>
      </c>
      <c r="E548" s="219" t="s">
        <v>21</v>
      </c>
      <c r="F548" s="220" t="s">
        <v>1072</v>
      </c>
      <c r="G548" s="218"/>
      <c r="H548" s="221">
        <v>295.3</v>
      </c>
      <c r="I548" s="222"/>
      <c r="J548" s="218"/>
      <c r="K548" s="218"/>
      <c r="L548" s="223"/>
      <c r="M548" s="224"/>
      <c r="N548" s="225"/>
      <c r="O548" s="225"/>
      <c r="P548" s="225"/>
      <c r="Q548" s="225"/>
      <c r="R548" s="225"/>
      <c r="S548" s="225"/>
      <c r="T548" s="226"/>
      <c r="AT548" s="227" t="s">
        <v>151</v>
      </c>
      <c r="AU548" s="227" t="s">
        <v>85</v>
      </c>
      <c r="AV548" s="11" t="s">
        <v>85</v>
      </c>
      <c r="AW548" s="11" t="s">
        <v>36</v>
      </c>
      <c r="AX548" s="11" t="s">
        <v>83</v>
      </c>
      <c r="AY548" s="227" t="s">
        <v>140</v>
      </c>
    </row>
    <row r="549" spans="2:65" s="1" customFormat="1" ht="16.5" customHeight="1">
      <c r="B549" s="36"/>
      <c r="C549" s="228" t="s">
        <v>1073</v>
      </c>
      <c r="D549" s="228" t="s">
        <v>336</v>
      </c>
      <c r="E549" s="229" t="s">
        <v>1074</v>
      </c>
      <c r="F549" s="230" t="s">
        <v>1075</v>
      </c>
      <c r="G549" s="231" t="s">
        <v>361</v>
      </c>
      <c r="H549" s="232">
        <v>295.3</v>
      </c>
      <c r="I549" s="233"/>
      <c r="J549" s="234">
        <f>ROUND(I549*H549,2)</f>
        <v>0</v>
      </c>
      <c r="K549" s="230" t="s">
        <v>21</v>
      </c>
      <c r="L549" s="235"/>
      <c r="M549" s="236" t="s">
        <v>21</v>
      </c>
      <c r="N549" s="237" t="s">
        <v>46</v>
      </c>
      <c r="O549" s="77"/>
      <c r="P549" s="211">
        <f>O549*H549</f>
        <v>0</v>
      </c>
      <c r="Q549" s="211">
        <v>0.001</v>
      </c>
      <c r="R549" s="211">
        <f>Q549*H549</f>
        <v>0.2953</v>
      </c>
      <c r="S549" s="211">
        <v>0</v>
      </c>
      <c r="T549" s="212">
        <f>S549*H549</f>
        <v>0</v>
      </c>
      <c r="AR549" s="15" t="s">
        <v>307</v>
      </c>
      <c r="AT549" s="15" t="s">
        <v>336</v>
      </c>
      <c r="AU549" s="15" t="s">
        <v>85</v>
      </c>
      <c r="AY549" s="15" t="s">
        <v>140</v>
      </c>
      <c r="BE549" s="213">
        <f>IF(N549="základní",J549,0)</f>
        <v>0</v>
      </c>
      <c r="BF549" s="213">
        <f>IF(N549="snížená",J549,0)</f>
        <v>0</v>
      </c>
      <c r="BG549" s="213">
        <f>IF(N549="zákl. přenesená",J549,0)</f>
        <v>0</v>
      </c>
      <c r="BH549" s="213">
        <f>IF(N549="sníž. přenesená",J549,0)</f>
        <v>0</v>
      </c>
      <c r="BI549" s="213">
        <f>IF(N549="nulová",J549,0)</f>
        <v>0</v>
      </c>
      <c r="BJ549" s="15" t="s">
        <v>83</v>
      </c>
      <c r="BK549" s="213">
        <f>ROUND(I549*H549,2)</f>
        <v>0</v>
      </c>
      <c r="BL549" s="15" t="s">
        <v>231</v>
      </c>
      <c r="BM549" s="15" t="s">
        <v>1076</v>
      </c>
    </row>
    <row r="550" spans="2:65" s="1" customFormat="1" ht="16.5" customHeight="1">
      <c r="B550" s="36"/>
      <c r="C550" s="202" t="s">
        <v>1077</v>
      </c>
      <c r="D550" s="202" t="s">
        <v>142</v>
      </c>
      <c r="E550" s="203" t="s">
        <v>1078</v>
      </c>
      <c r="F550" s="204" t="s">
        <v>1079</v>
      </c>
      <c r="G550" s="205" t="s">
        <v>361</v>
      </c>
      <c r="H550" s="206">
        <v>330</v>
      </c>
      <c r="I550" s="207"/>
      <c r="J550" s="208">
        <f>ROUND(I550*H550,2)</f>
        <v>0</v>
      </c>
      <c r="K550" s="204" t="s">
        <v>146</v>
      </c>
      <c r="L550" s="41"/>
      <c r="M550" s="209" t="s">
        <v>21</v>
      </c>
      <c r="N550" s="210" t="s">
        <v>46</v>
      </c>
      <c r="O550" s="77"/>
      <c r="P550" s="211">
        <f>O550*H550</f>
        <v>0</v>
      </c>
      <c r="Q550" s="211">
        <v>0</v>
      </c>
      <c r="R550" s="211">
        <f>Q550*H550</f>
        <v>0</v>
      </c>
      <c r="S550" s="211">
        <v>0.001</v>
      </c>
      <c r="T550" s="212">
        <f>S550*H550</f>
        <v>0.33</v>
      </c>
      <c r="AR550" s="15" t="s">
        <v>231</v>
      </c>
      <c r="AT550" s="15" t="s">
        <v>142</v>
      </c>
      <c r="AU550" s="15" t="s">
        <v>85</v>
      </c>
      <c r="AY550" s="15" t="s">
        <v>140</v>
      </c>
      <c r="BE550" s="213">
        <f>IF(N550="základní",J550,0)</f>
        <v>0</v>
      </c>
      <c r="BF550" s="213">
        <f>IF(N550="snížená",J550,0)</f>
        <v>0</v>
      </c>
      <c r="BG550" s="213">
        <f>IF(N550="zákl. přenesená",J550,0)</f>
        <v>0</v>
      </c>
      <c r="BH550" s="213">
        <f>IF(N550="sníž. přenesená",J550,0)</f>
        <v>0</v>
      </c>
      <c r="BI550" s="213">
        <f>IF(N550="nulová",J550,0)</f>
        <v>0</v>
      </c>
      <c r="BJ550" s="15" t="s">
        <v>83</v>
      </c>
      <c r="BK550" s="213">
        <f>ROUND(I550*H550,2)</f>
        <v>0</v>
      </c>
      <c r="BL550" s="15" t="s">
        <v>231</v>
      </c>
      <c r="BM550" s="15" t="s">
        <v>1080</v>
      </c>
    </row>
    <row r="551" spans="2:47" s="1" customFormat="1" ht="12">
      <c r="B551" s="36"/>
      <c r="C551" s="37"/>
      <c r="D551" s="214" t="s">
        <v>149</v>
      </c>
      <c r="E551" s="37"/>
      <c r="F551" s="215" t="s">
        <v>1081</v>
      </c>
      <c r="G551" s="37"/>
      <c r="H551" s="37"/>
      <c r="I551" s="128"/>
      <c r="J551" s="37"/>
      <c r="K551" s="37"/>
      <c r="L551" s="41"/>
      <c r="M551" s="216"/>
      <c r="N551" s="77"/>
      <c r="O551" s="77"/>
      <c r="P551" s="77"/>
      <c r="Q551" s="77"/>
      <c r="R551" s="77"/>
      <c r="S551" s="77"/>
      <c r="T551" s="78"/>
      <c r="AT551" s="15" t="s">
        <v>149</v>
      </c>
      <c r="AU551" s="15" t="s">
        <v>85</v>
      </c>
    </row>
    <row r="552" spans="2:51" s="11" customFormat="1" ht="12">
      <c r="B552" s="217"/>
      <c r="C552" s="218"/>
      <c r="D552" s="214" t="s">
        <v>151</v>
      </c>
      <c r="E552" s="219" t="s">
        <v>21</v>
      </c>
      <c r="F552" s="220" t="s">
        <v>1082</v>
      </c>
      <c r="G552" s="218"/>
      <c r="H552" s="221">
        <v>300</v>
      </c>
      <c r="I552" s="222"/>
      <c r="J552" s="218"/>
      <c r="K552" s="218"/>
      <c r="L552" s="223"/>
      <c r="M552" s="224"/>
      <c r="N552" s="225"/>
      <c r="O552" s="225"/>
      <c r="P552" s="225"/>
      <c r="Q552" s="225"/>
      <c r="R552" s="225"/>
      <c r="S552" s="225"/>
      <c r="T552" s="226"/>
      <c r="AT552" s="227" t="s">
        <v>151</v>
      </c>
      <c r="AU552" s="227" t="s">
        <v>85</v>
      </c>
      <c r="AV552" s="11" t="s">
        <v>85</v>
      </c>
      <c r="AW552" s="11" t="s">
        <v>36</v>
      </c>
      <c r="AX552" s="11" t="s">
        <v>75</v>
      </c>
      <c r="AY552" s="227" t="s">
        <v>140</v>
      </c>
    </row>
    <row r="553" spans="2:51" s="11" customFormat="1" ht="12">
      <c r="B553" s="217"/>
      <c r="C553" s="218"/>
      <c r="D553" s="214" t="s">
        <v>151</v>
      </c>
      <c r="E553" s="219" t="s">
        <v>21</v>
      </c>
      <c r="F553" s="220" t="s">
        <v>1083</v>
      </c>
      <c r="G553" s="218"/>
      <c r="H553" s="221">
        <v>10</v>
      </c>
      <c r="I553" s="222"/>
      <c r="J553" s="218"/>
      <c r="K553" s="218"/>
      <c r="L553" s="223"/>
      <c r="M553" s="224"/>
      <c r="N553" s="225"/>
      <c r="O553" s="225"/>
      <c r="P553" s="225"/>
      <c r="Q553" s="225"/>
      <c r="R553" s="225"/>
      <c r="S553" s="225"/>
      <c r="T553" s="226"/>
      <c r="AT553" s="227" t="s">
        <v>151</v>
      </c>
      <c r="AU553" s="227" t="s">
        <v>85</v>
      </c>
      <c r="AV553" s="11" t="s">
        <v>85</v>
      </c>
      <c r="AW553" s="11" t="s">
        <v>36</v>
      </c>
      <c r="AX553" s="11" t="s">
        <v>75</v>
      </c>
      <c r="AY553" s="227" t="s">
        <v>140</v>
      </c>
    </row>
    <row r="554" spans="2:51" s="11" customFormat="1" ht="12">
      <c r="B554" s="217"/>
      <c r="C554" s="218"/>
      <c r="D554" s="214" t="s">
        <v>151</v>
      </c>
      <c r="E554" s="219" t="s">
        <v>21</v>
      </c>
      <c r="F554" s="220" t="s">
        <v>1084</v>
      </c>
      <c r="G554" s="218"/>
      <c r="H554" s="221">
        <v>20</v>
      </c>
      <c r="I554" s="222"/>
      <c r="J554" s="218"/>
      <c r="K554" s="218"/>
      <c r="L554" s="223"/>
      <c r="M554" s="224"/>
      <c r="N554" s="225"/>
      <c r="O554" s="225"/>
      <c r="P554" s="225"/>
      <c r="Q554" s="225"/>
      <c r="R554" s="225"/>
      <c r="S554" s="225"/>
      <c r="T554" s="226"/>
      <c r="AT554" s="227" t="s">
        <v>151</v>
      </c>
      <c r="AU554" s="227" t="s">
        <v>85</v>
      </c>
      <c r="AV554" s="11" t="s">
        <v>85</v>
      </c>
      <c r="AW554" s="11" t="s">
        <v>36</v>
      </c>
      <c r="AX554" s="11" t="s">
        <v>75</v>
      </c>
      <c r="AY554" s="227" t="s">
        <v>140</v>
      </c>
    </row>
    <row r="555" spans="2:51" s="12" customFormat="1" ht="12">
      <c r="B555" s="238"/>
      <c r="C555" s="239"/>
      <c r="D555" s="214" t="s">
        <v>151</v>
      </c>
      <c r="E555" s="240" t="s">
        <v>21</v>
      </c>
      <c r="F555" s="241" t="s">
        <v>441</v>
      </c>
      <c r="G555" s="239"/>
      <c r="H555" s="242">
        <v>330</v>
      </c>
      <c r="I555" s="243"/>
      <c r="J555" s="239"/>
      <c r="K555" s="239"/>
      <c r="L555" s="244"/>
      <c r="M555" s="245"/>
      <c r="N555" s="246"/>
      <c r="O555" s="246"/>
      <c r="P555" s="246"/>
      <c r="Q555" s="246"/>
      <c r="R555" s="246"/>
      <c r="S555" s="246"/>
      <c r="T555" s="247"/>
      <c r="AT555" s="248" t="s">
        <v>151</v>
      </c>
      <c r="AU555" s="248" t="s">
        <v>85</v>
      </c>
      <c r="AV555" s="12" t="s">
        <v>147</v>
      </c>
      <c r="AW555" s="12" t="s">
        <v>36</v>
      </c>
      <c r="AX555" s="12" t="s">
        <v>83</v>
      </c>
      <c r="AY555" s="248" t="s">
        <v>140</v>
      </c>
    </row>
    <row r="556" spans="2:65" s="1" customFormat="1" ht="22.5" customHeight="1">
      <c r="B556" s="36"/>
      <c r="C556" s="202" t="s">
        <v>1085</v>
      </c>
      <c r="D556" s="202" t="s">
        <v>142</v>
      </c>
      <c r="E556" s="203" t="s">
        <v>1086</v>
      </c>
      <c r="F556" s="204" t="s">
        <v>1087</v>
      </c>
      <c r="G556" s="205" t="s">
        <v>320</v>
      </c>
      <c r="H556" s="206">
        <v>0.31</v>
      </c>
      <c r="I556" s="207"/>
      <c r="J556" s="208">
        <f>ROUND(I556*H556,2)</f>
        <v>0</v>
      </c>
      <c r="K556" s="204" t="s">
        <v>146</v>
      </c>
      <c r="L556" s="41"/>
      <c r="M556" s="209" t="s">
        <v>21</v>
      </c>
      <c r="N556" s="210" t="s">
        <v>46</v>
      </c>
      <c r="O556" s="77"/>
      <c r="P556" s="211">
        <f>O556*H556</f>
        <v>0</v>
      </c>
      <c r="Q556" s="211">
        <v>0</v>
      </c>
      <c r="R556" s="211">
        <f>Q556*H556</f>
        <v>0</v>
      </c>
      <c r="S556" s="211">
        <v>0</v>
      </c>
      <c r="T556" s="212">
        <f>S556*H556</f>
        <v>0</v>
      </c>
      <c r="AR556" s="15" t="s">
        <v>231</v>
      </c>
      <c r="AT556" s="15" t="s">
        <v>142</v>
      </c>
      <c r="AU556" s="15" t="s">
        <v>85</v>
      </c>
      <c r="AY556" s="15" t="s">
        <v>140</v>
      </c>
      <c r="BE556" s="213">
        <f>IF(N556="základní",J556,0)</f>
        <v>0</v>
      </c>
      <c r="BF556" s="213">
        <f>IF(N556="snížená",J556,0)</f>
        <v>0</v>
      </c>
      <c r="BG556" s="213">
        <f>IF(N556="zákl. přenesená",J556,0)</f>
        <v>0</v>
      </c>
      <c r="BH556" s="213">
        <f>IF(N556="sníž. přenesená",J556,0)</f>
        <v>0</v>
      </c>
      <c r="BI556" s="213">
        <f>IF(N556="nulová",J556,0)</f>
        <v>0</v>
      </c>
      <c r="BJ556" s="15" t="s">
        <v>83</v>
      </c>
      <c r="BK556" s="213">
        <f>ROUND(I556*H556,2)</f>
        <v>0</v>
      </c>
      <c r="BL556" s="15" t="s">
        <v>231</v>
      </c>
      <c r="BM556" s="15" t="s">
        <v>1088</v>
      </c>
    </row>
    <row r="557" spans="2:47" s="1" customFormat="1" ht="12">
      <c r="B557" s="36"/>
      <c r="C557" s="37"/>
      <c r="D557" s="214" t="s">
        <v>149</v>
      </c>
      <c r="E557" s="37"/>
      <c r="F557" s="215" t="s">
        <v>1089</v>
      </c>
      <c r="G557" s="37"/>
      <c r="H557" s="37"/>
      <c r="I557" s="128"/>
      <c r="J557" s="37"/>
      <c r="K557" s="37"/>
      <c r="L557" s="41"/>
      <c r="M557" s="216"/>
      <c r="N557" s="77"/>
      <c r="O557" s="77"/>
      <c r="P557" s="77"/>
      <c r="Q557" s="77"/>
      <c r="R557" s="77"/>
      <c r="S557" s="77"/>
      <c r="T557" s="78"/>
      <c r="AT557" s="15" t="s">
        <v>149</v>
      </c>
      <c r="AU557" s="15" t="s">
        <v>85</v>
      </c>
    </row>
    <row r="558" spans="2:63" s="10" customFormat="1" ht="22.8" customHeight="1">
      <c r="B558" s="186"/>
      <c r="C558" s="187"/>
      <c r="D558" s="188" t="s">
        <v>74</v>
      </c>
      <c r="E558" s="200" t="s">
        <v>1090</v>
      </c>
      <c r="F558" s="200" t="s">
        <v>1091</v>
      </c>
      <c r="G558" s="187"/>
      <c r="H558" s="187"/>
      <c r="I558" s="190"/>
      <c r="J558" s="201">
        <f>BK558</f>
        <v>0</v>
      </c>
      <c r="K558" s="187"/>
      <c r="L558" s="192"/>
      <c r="M558" s="193"/>
      <c r="N558" s="194"/>
      <c r="O558" s="194"/>
      <c r="P558" s="195">
        <f>SUM(P559:P563)</f>
        <v>0</v>
      </c>
      <c r="Q558" s="194"/>
      <c r="R558" s="195">
        <f>SUM(R559:R563)</f>
        <v>0.00010999999999999999</v>
      </c>
      <c r="S558" s="194"/>
      <c r="T558" s="196">
        <f>SUM(T559:T563)</f>
        <v>0</v>
      </c>
      <c r="AR558" s="197" t="s">
        <v>85</v>
      </c>
      <c r="AT558" s="198" t="s">
        <v>74</v>
      </c>
      <c r="AU558" s="198" t="s">
        <v>83</v>
      </c>
      <c r="AY558" s="197" t="s">
        <v>140</v>
      </c>
      <c r="BK558" s="199">
        <f>SUM(BK559:BK563)</f>
        <v>0</v>
      </c>
    </row>
    <row r="559" spans="2:65" s="1" customFormat="1" ht="16.5" customHeight="1">
      <c r="B559" s="36"/>
      <c r="C559" s="202" t="s">
        <v>1092</v>
      </c>
      <c r="D559" s="202" t="s">
        <v>142</v>
      </c>
      <c r="E559" s="203" t="s">
        <v>1093</v>
      </c>
      <c r="F559" s="204" t="s">
        <v>1094</v>
      </c>
      <c r="G559" s="205" t="s">
        <v>199</v>
      </c>
      <c r="H559" s="206">
        <v>1</v>
      </c>
      <c r="I559" s="207"/>
      <c r="J559" s="208">
        <f>ROUND(I559*H559,2)</f>
        <v>0</v>
      </c>
      <c r="K559" s="204" t="s">
        <v>146</v>
      </c>
      <c r="L559" s="41"/>
      <c r="M559" s="209" t="s">
        <v>21</v>
      </c>
      <c r="N559" s="210" t="s">
        <v>46</v>
      </c>
      <c r="O559" s="77"/>
      <c r="P559" s="211">
        <f>O559*H559</f>
        <v>0</v>
      </c>
      <c r="Q559" s="211">
        <v>4E-05</v>
      </c>
      <c r="R559" s="211">
        <f>Q559*H559</f>
        <v>4E-05</v>
      </c>
      <c r="S559" s="211">
        <v>0</v>
      </c>
      <c r="T559" s="212">
        <f>S559*H559</f>
        <v>0</v>
      </c>
      <c r="AR559" s="15" t="s">
        <v>231</v>
      </c>
      <c r="AT559" s="15" t="s">
        <v>142</v>
      </c>
      <c r="AU559" s="15" t="s">
        <v>85</v>
      </c>
      <c r="AY559" s="15" t="s">
        <v>140</v>
      </c>
      <c r="BE559" s="213">
        <f>IF(N559="základní",J559,0)</f>
        <v>0</v>
      </c>
      <c r="BF559" s="213">
        <f>IF(N559="snížená",J559,0)</f>
        <v>0</v>
      </c>
      <c r="BG559" s="213">
        <f>IF(N559="zákl. přenesená",J559,0)</f>
        <v>0</v>
      </c>
      <c r="BH559" s="213">
        <f>IF(N559="sníž. přenesená",J559,0)</f>
        <v>0</v>
      </c>
      <c r="BI559" s="213">
        <f>IF(N559="nulová",J559,0)</f>
        <v>0</v>
      </c>
      <c r="BJ559" s="15" t="s">
        <v>83</v>
      </c>
      <c r="BK559" s="213">
        <f>ROUND(I559*H559,2)</f>
        <v>0</v>
      </c>
      <c r="BL559" s="15" t="s">
        <v>231</v>
      </c>
      <c r="BM559" s="15" t="s">
        <v>1095</v>
      </c>
    </row>
    <row r="560" spans="2:47" s="1" customFormat="1" ht="12">
      <c r="B560" s="36"/>
      <c r="C560" s="37"/>
      <c r="D560" s="214" t="s">
        <v>149</v>
      </c>
      <c r="E560" s="37"/>
      <c r="F560" s="215" t="s">
        <v>1096</v>
      </c>
      <c r="G560" s="37"/>
      <c r="H560" s="37"/>
      <c r="I560" s="128"/>
      <c r="J560" s="37"/>
      <c r="K560" s="37"/>
      <c r="L560" s="41"/>
      <c r="M560" s="216"/>
      <c r="N560" s="77"/>
      <c r="O560" s="77"/>
      <c r="P560" s="77"/>
      <c r="Q560" s="77"/>
      <c r="R560" s="77"/>
      <c r="S560" s="77"/>
      <c r="T560" s="78"/>
      <c r="AT560" s="15" t="s">
        <v>149</v>
      </c>
      <c r="AU560" s="15" t="s">
        <v>85</v>
      </c>
    </row>
    <row r="561" spans="2:65" s="1" customFormat="1" ht="16.5" customHeight="1">
      <c r="B561" s="36"/>
      <c r="C561" s="228" t="s">
        <v>1097</v>
      </c>
      <c r="D561" s="228" t="s">
        <v>336</v>
      </c>
      <c r="E561" s="229" t="s">
        <v>1098</v>
      </c>
      <c r="F561" s="230" t="s">
        <v>1099</v>
      </c>
      <c r="G561" s="231" t="s">
        <v>199</v>
      </c>
      <c r="H561" s="232">
        <v>1</v>
      </c>
      <c r="I561" s="233"/>
      <c r="J561" s="234">
        <f>ROUND(I561*H561,2)</f>
        <v>0</v>
      </c>
      <c r="K561" s="230" t="s">
        <v>146</v>
      </c>
      <c r="L561" s="235"/>
      <c r="M561" s="236" t="s">
        <v>21</v>
      </c>
      <c r="N561" s="237" t="s">
        <v>46</v>
      </c>
      <c r="O561" s="77"/>
      <c r="P561" s="211">
        <f>O561*H561</f>
        <v>0</v>
      </c>
      <c r="Q561" s="211">
        <v>7E-05</v>
      </c>
      <c r="R561" s="211">
        <f>Q561*H561</f>
        <v>7E-05</v>
      </c>
      <c r="S561" s="211">
        <v>0</v>
      </c>
      <c r="T561" s="212">
        <f>S561*H561</f>
        <v>0</v>
      </c>
      <c r="AR561" s="15" t="s">
        <v>307</v>
      </c>
      <c r="AT561" s="15" t="s">
        <v>336</v>
      </c>
      <c r="AU561" s="15" t="s">
        <v>85</v>
      </c>
      <c r="AY561" s="15" t="s">
        <v>140</v>
      </c>
      <c r="BE561" s="213">
        <f>IF(N561="základní",J561,0)</f>
        <v>0</v>
      </c>
      <c r="BF561" s="213">
        <f>IF(N561="snížená",J561,0)</f>
        <v>0</v>
      </c>
      <c r="BG561" s="213">
        <f>IF(N561="zákl. přenesená",J561,0)</f>
        <v>0</v>
      </c>
      <c r="BH561" s="213">
        <f>IF(N561="sníž. přenesená",J561,0)</f>
        <v>0</v>
      </c>
      <c r="BI561" s="213">
        <f>IF(N561="nulová",J561,0)</f>
        <v>0</v>
      </c>
      <c r="BJ561" s="15" t="s">
        <v>83</v>
      </c>
      <c r="BK561" s="213">
        <f>ROUND(I561*H561,2)</f>
        <v>0</v>
      </c>
      <c r="BL561" s="15" t="s">
        <v>231</v>
      </c>
      <c r="BM561" s="15" t="s">
        <v>1100</v>
      </c>
    </row>
    <row r="562" spans="2:65" s="1" customFormat="1" ht="22.5" customHeight="1">
      <c r="B562" s="36"/>
      <c r="C562" s="202" t="s">
        <v>1101</v>
      </c>
      <c r="D562" s="202" t="s">
        <v>142</v>
      </c>
      <c r="E562" s="203" t="s">
        <v>1102</v>
      </c>
      <c r="F562" s="204" t="s">
        <v>1103</v>
      </c>
      <c r="G562" s="205" t="s">
        <v>320</v>
      </c>
      <c r="H562" s="206">
        <v>0.001</v>
      </c>
      <c r="I562" s="207"/>
      <c r="J562" s="208">
        <f>ROUND(I562*H562,2)</f>
        <v>0</v>
      </c>
      <c r="K562" s="204" t="s">
        <v>146</v>
      </c>
      <c r="L562" s="41"/>
      <c r="M562" s="209" t="s">
        <v>21</v>
      </c>
      <c r="N562" s="210" t="s">
        <v>46</v>
      </c>
      <c r="O562" s="77"/>
      <c r="P562" s="211">
        <f>O562*H562</f>
        <v>0</v>
      </c>
      <c r="Q562" s="211">
        <v>0</v>
      </c>
      <c r="R562" s="211">
        <f>Q562*H562</f>
        <v>0</v>
      </c>
      <c r="S562" s="211">
        <v>0</v>
      </c>
      <c r="T562" s="212">
        <f>S562*H562</f>
        <v>0</v>
      </c>
      <c r="AR562" s="15" t="s">
        <v>231</v>
      </c>
      <c r="AT562" s="15" t="s">
        <v>142</v>
      </c>
      <c r="AU562" s="15" t="s">
        <v>85</v>
      </c>
      <c r="AY562" s="15" t="s">
        <v>140</v>
      </c>
      <c r="BE562" s="213">
        <f>IF(N562="základní",J562,0)</f>
        <v>0</v>
      </c>
      <c r="BF562" s="213">
        <f>IF(N562="snížená",J562,0)</f>
        <v>0</v>
      </c>
      <c r="BG562" s="213">
        <f>IF(N562="zákl. přenesená",J562,0)</f>
        <v>0</v>
      </c>
      <c r="BH562" s="213">
        <f>IF(N562="sníž. přenesená",J562,0)</f>
        <v>0</v>
      </c>
      <c r="BI562" s="213">
        <f>IF(N562="nulová",J562,0)</f>
        <v>0</v>
      </c>
      <c r="BJ562" s="15" t="s">
        <v>83</v>
      </c>
      <c r="BK562" s="213">
        <f>ROUND(I562*H562,2)</f>
        <v>0</v>
      </c>
      <c r="BL562" s="15" t="s">
        <v>231</v>
      </c>
      <c r="BM562" s="15" t="s">
        <v>1104</v>
      </c>
    </row>
    <row r="563" spans="2:47" s="1" customFormat="1" ht="12">
      <c r="B563" s="36"/>
      <c r="C563" s="37"/>
      <c r="D563" s="214" t="s">
        <v>149</v>
      </c>
      <c r="E563" s="37"/>
      <c r="F563" s="215" t="s">
        <v>945</v>
      </c>
      <c r="G563" s="37"/>
      <c r="H563" s="37"/>
      <c r="I563" s="128"/>
      <c r="J563" s="37"/>
      <c r="K563" s="37"/>
      <c r="L563" s="41"/>
      <c r="M563" s="216"/>
      <c r="N563" s="77"/>
      <c r="O563" s="77"/>
      <c r="P563" s="77"/>
      <c r="Q563" s="77"/>
      <c r="R563" s="77"/>
      <c r="S563" s="77"/>
      <c r="T563" s="78"/>
      <c r="AT563" s="15" t="s">
        <v>149</v>
      </c>
      <c r="AU563" s="15" t="s">
        <v>85</v>
      </c>
    </row>
    <row r="564" spans="2:63" s="10" customFormat="1" ht="22.8" customHeight="1">
      <c r="B564" s="186"/>
      <c r="C564" s="187"/>
      <c r="D564" s="188" t="s">
        <v>74</v>
      </c>
      <c r="E564" s="200" t="s">
        <v>1105</v>
      </c>
      <c r="F564" s="200" t="s">
        <v>1106</v>
      </c>
      <c r="G564" s="187"/>
      <c r="H564" s="187"/>
      <c r="I564" s="190"/>
      <c r="J564" s="201">
        <f>BK564</f>
        <v>0</v>
      </c>
      <c r="K564" s="187"/>
      <c r="L564" s="192"/>
      <c r="M564" s="193"/>
      <c r="N564" s="194"/>
      <c r="O564" s="194"/>
      <c r="P564" s="195">
        <f>SUM(P565:P572)</f>
        <v>0</v>
      </c>
      <c r="Q564" s="194"/>
      <c r="R564" s="195">
        <f>SUM(R565:R572)</f>
        <v>0.019177</v>
      </c>
      <c r="S564" s="194"/>
      <c r="T564" s="196">
        <f>SUM(T565:T572)</f>
        <v>0</v>
      </c>
      <c r="AR564" s="197" t="s">
        <v>85</v>
      </c>
      <c r="AT564" s="198" t="s">
        <v>74</v>
      </c>
      <c r="AU564" s="198" t="s">
        <v>83</v>
      </c>
      <c r="AY564" s="197" t="s">
        <v>140</v>
      </c>
      <c r="BK564" s="199">
        <f>SUM(BK565:BK572)</f>
        <v>0</v>
      </c>
    </row>
    <row r="565" spans="2:65" s="1" customFormat="1" ht="16.5" customHeight="1">
      <c r="B565" s="36"/>
      <c r="C565" s="202" t="s">
        <v>1107</v>
      </c>
      <c r="D565" s="202" t="s">
        <v>142</v>
      </c>
      <c r="E565" s="203" t="s">
        <v>1108</v>
      </c>
      <c r="F565" s="204" t="s">
        <v>1109</v>
      </c>
      <c r="G565" s="205" t="s">
        <v>155</v>
      </c>
      <c r="H565" s="206">
        <v>15</v>
      </c>
      <c r="I565" s="207"/>
      <c r="J565" s="208">
        <f>ROUND(I565*H565,2)</f>
        <v>0</v>
      </c>
      <c r="K565" s="204" t="s">
        <v>146</v>
      </c>
      <c r="L565" s="41"/>
      <c r="M565" s="209" t="s">
        <v>21</v>
      </c>
      <c r="N565" s="210" t="s">
        <v>46</v>
      </c>
      <c r="O565" s="77"/>
      <c r="P565" s="211">
        <f>O565*H565</f>
        <v>0</v>
      </c>
      <c r="Q565" s="211">
        <v>7E-05</v>
      </c>
      <c r="R565" s="211">
        <f>Q565*H565</f>
        <v>0.00105</v>
      </c>
      <c r="S565" s="211">
        <v>0</v>
      </c>
      <c r="T565" s="212">
        <f>S565*H565</f>
        <v>0</v>
      </c>
      <c r="AR565" s="15" t="s">
        <v>231</v>
      </c>
      <c r="AT565" s="15" t="s">
        <v>142</v>
      </c>
      <c r="AU565" s="15" t="s">
        <v>85</v>
      </c>
      <c r="AY565" s="15" t="s">
        <v>140</v>
      </c>
      <c r="BE565" s="213">
        <f>IF(N565="základní",J565,0)</f>
        <v>0</v>
      </c>
      <c r="BF565" s="213">
        <f>IF(N565="snížená",J565,0)</f>
        <v>0</v>
      </c>
      <c r="BG565" s="213">
        <f>IF(N565="zákl. přenesená",J565,0)</f>
        <v>0</v>
      </c>
      <c r="BH565" s="213">
        <f>IF(N565="sníž. přenesená",J565,0)</f>
        <v>0</v>
      </c>
      <c r="BI565" s="213">
        <f>IF(N565="nulová",J565,0)</f>
        <v>0</v>
      </c>
      <c r="BJ565" s="15" t="s">
        <v>83</v>
      </c>
      <c r="BK565" s="213">
        <f>ROUND(I565*H565,2)</f>
        <v>0</v>
      </c>
      <c r="BL565" s="15" t="s">
        <v>231</v>
      </c>
      <c r="BM565" s="15" t="s">
        <v>1110</v>
      </c>
    </row>
    <row r="566" spans="2:51" s="11" customFormat="1" ht="12">
      <c r="B566" s="217"/>
      <c r="C566" s="218"/>
      <c r="D566" s="214" t="s">
        <v>151</v>
      </c>
      <c r="E566" s="219" t="s">
        <v>21</v>
      </c>
      <c r="F566" s="220" t="s">
        <v>1111</v>
      </c>
      <c r="G566" s="218"/>
      <c r="H566" s="221">
        <v>15</v>
      </c>
      <c r="I566" s="222"/>
      <c r="J566" s="218"/>
      <c r="K566" s="218"/>
      <c r="L566" s="223"/>
      <c r="M566" s="224"/>
      <c r="N566" s="225"/>
      <c r="O566" s="225"/>
      <c r="P566" s="225"/>
      <c r="Q566" s="225"/>
      <c r="R566" s="225"/>
      <c r="S566" s="225"/>
      <c r="T566" s="226"/>
      <c r="AT566" s="227" t="s">
        <v>151</v>
      </c>
      <c r="AU566" s="227" t="s">
        <v>85</v>
      </c>
      <c r="AV566" s="11" t="s">
        <v>85</v>
      </c>
      <c r="AW566" s="11" t="s">
        <v>36</v>
      </c>
      <c r="AX566" s="11" t="s">
        <v>83</v>
      </c>
      <c r="AY566" s="227" t="s">
        <v>140</v>
      </c>
    </row>
    <row r="567" spans="2:65" s="1" customFormat="1" ht="16.5" customHeight="1">
      <c r="B567" s="36"/>
      <c r="C567" s="202" t="s">
        <v>1112</v>
      </c>
      <c r="D567" s="202" t="s">
        <v>142</v>
      </c>
      <c r="E567" s="203" t="s">
        <v>1113</v>
      </c>
      <c r="F567" s="204" t="s">
        <v>1114</v>
      </c>
      <c r="G567" s="205" t="s">
        <v>155</v>
      </c>
      <c r="H567" s="206">
        <v>52.5</v>
      </c>
      <c r="I567" s="207"/>
      <c r="J567" s="208">
        <f>ROUND(I567*H567,2)</f>
        <v>0</v>
      </c>
      <c r="K567" s="204" t="s">
        <v>146</v>
      </c>
      <c r="L567" s="41"/>
      <c r="M567" s="209" t="s">
        <v>21</v>
      </c>
      <c r="N567" s="210" t="s">
        <v>46</v>
      </c>
      <c r="O567" s="77"/>
      <c r="P567" s="211">
        <f>O567*H567</f>
        <v>0</v>
      </c>
      <c r="Q567" s="211">
        <v>0.00023</v>
      </c>
      <c r="R567" s="211">
        <f>Q567*H567</f>
        <v>0.012075</v>
      </c>
      <c r="S567" s="211">
        <v>0</v>
      </c>
      <c r="T567" s="212">
        <f>S567*H567</f>
        <v>0</v>
      </c>
      <c r="AR567" s="15" t="s">
        <v>231</v>
      </c>
      <c r="AT567" s="15" t="s">
        <v>142</v>
      </c>
      <c r="AU567" s="15" t="s">
        <v>85</v>
      </c>
      <c r="AY567" s="15" t="s">
        <v>140</v>
      </c>
      <c r="BE567" s="213">
        <f>IF(N567="základní",J567,0)</f>
        <v>0</v>
      </c>
      <c r="BF567" s="213">
        <f>IF(N567="snížená",J567,0)</f>
        <v>0</v>
      </c>
      <c r="BG567" s="213">
        <f>IF(N567="zákl. přenesená",J567,0)</f>
        <v>0</v>
      </c>
      <c r="BH567" s="213">
        <f>IF(N567="sníž. přenesená",J567,0)</f>
        <v>0</v>
      </c>
      <c r="BI567" s="213">
        <f>IF(N567="nulová",J567,0)</f>
        <v>0</v>
      </c>
      <c r="BJ567" s="15" t="s">
        <v>83</v>
      </c>
      <c r="BK567" s="213">
        <f>ROUND(I567*H567,2)</f>
        <v>0</v>
      </c>
      <c r="BL567" s="15" t="s">
        <v>231</v>
      </c>
      <c r="BM567" s="15" t="s">
        <v>1115</v>
      </c>
    </row>
    <row r="568" spans="2:51" s="11" customFormat="1" ht="12">
      <c r="B568" s="217"/>
      <c r="C568" s="218"/>
      <c r="D568" s="214" t="s">
        <v>151</v>
      </c>
      <c r="E568" s="219" t="s">
        <v>21</v>
      </c>
      <c r="F568" s="220" t="s">
        <v>1116</v>
      </c>
      <c r="G568" s="218"/>
      <c r="H568" s="221">
        <v>52.5</v>
      </c>
      <c r="I568" s="222"/>
      <c r="J568" s="218"/>
      <c r="K568" s="218"/>
      <c r="L568" s="223"/>
      <c r="M568" s="224"/>
      <c r="N568" s="225"/>
      <c r="O568" s="225"/>
      <c r="P568" s="225"/>
      <c r="Q568" s="225"/>
      <c r="R568" s="225"/>
      <c r="S568" s="225"/>
      <c r="T568" s="226"/>
      <c r="AT568" s="227" t="s">
        <v>151</v>
      </c>
      <c r="AU568" s="227" t="s">
        <v>85</v>
      </c>
      <c r="AV568" s="11" t="s">
        <v>85</v>
      </c>
      <c r="AW568" s="11" t="s">
        <v>36</v>
      </c>
      <c r="AX568" s="11" t="s">
        <v>83</v>
      </c>
      <c r="AY568" s="227" t="s">
        <v>140</v>
      </c>
    </row>
    <row r="569" spans="2:65" s="1" customFormat="1" ht="16.5" customHeight="1">
      <c r="B569" s="36"/>
      <c r="C569" s="202" t="s">
        <v>1117</v>
      </c>
      <c r="D569" s="202" t="s">
        <v>142</v>
      </c>
      <c r="E569" s="203" t="s">
        <v>1118</v>
      </c>
      <c r="F569" s="204" t="s">
        <v>1119</v>
      </c>
      <c r="G569" s="205" t="s">
        <v>155</v>
      </c>
      <c r="H569" s="206">
        <v>17.5</v>
      </c>
      <c r="I569" s="207"/>
      <c r="J569" s="208">
        <f>ROUND(I569*H569,2)</f>
        <v>0</v>
      </c>
      <c r="K569" s="204" t="s">
        <v>146</v>
      </c>
      <c r="L569" s="41"/>
      <c r="M569" s="209" t="s">
        <v>21</v>
      </c>
      <c r="N569" s="210" t="s">
        <v>46</v>
      </c>
      <c r="O569" s="77"/>
      <c r="P569" s="211">
        <f>O569*H569</f>
        <v>0</v>
      </c>
      <c r="Q569" s="211">
        <v>0.0001</v>
      </c>
      <c r="R569" s="211">
        <f>Q569*H569</f>
        <v>0.00175</v>
      </c>
      <c r="S569" s="211">
        <v>0</v>
      </c>
      <c r="T569" s="212">
        <f>S569*H569</f>
        <v>0</v>
      </c>
      <c r="AR569" s="15" t="s">
        <v>231</v>
      </c>
      <c r="AT569" s="15" t="s">
        <v>142</v>
      </c>
      <c r="AU569" s="15" t="s">
        <v>85</v>
      </c>
      <c r="AY569" s="15" t="s">
        <v>140</v>
      </c>
      <c r="BE569" s="213">
        <f>IF(N569="základní",J569,0)</f>
        <v>0</v>
      </c>
      <c r="BF569" s="213">
        <f>IF(N569="snížená",J569,0)</f>
        <v>0</v>
      </c>
      <c r="BG569" s="213">
        <f>IF(N569="zákl. přenesená",J569,0)</f>
        <v>0</v>
      </c>
      <c r="BH569" s="213">
        <f>IF(N569="sníž. přenesená",J569,0)</f>
        <v>0</v>
      </c>
      <c r="BI569" s="213">
        <f>IF(N569="nulová",J569,0)</f>
        <v>0</v>
      </c>
      <c r="BJ569" s="15" t="s">
        <v>83</v>
      </c>
      <c r="BK569" s="213">
        <f>ROUND(I569*H569,2)</f>
        <v>0</v>
      </c>
      <c r="BL569" s="15" t="s">
        <v>231</v>
      </c>
      <c r="BM569" s="15" t="s">
        <v>1120</v>
      </c>
    </row>
    <row r="570" spans="2:51" s="11" customFormat="1" ht="12">
      <c r="B570" s="217"/>
      <c r="C570" s="218"/>
      <c r="D570" s="214" t="s">
        <v>151</v>
      </c>
      <c r="E570" s="219" t="s">
        <v>21</v>
      </c>
      <c r="F570" s="220" t="s">
        <v>1121</v>
      </c>
      <c r="G570" s="218"/>
      <c r="H570" s="221">
        <v>17.5</v>
      </c>
      <c r="I570" s="222"/>
      <c r="J570" s="218"/>
      <c r="K570" s="218"/>
      <c r="L570" s="223"/>
      <c r="M570" s="224"/>
      <c r="N570" s="225"/>
      <c r="O570" s="225"/>
      <c r="P570" s="225"/>
      <c r="Q570" s="225"/>
      <c r="R570" s="225"/>
      <c r="S570" s="225"/>
      <c r="T570" s="226"/>
      <c r="AT570" s="227" t="s">
        <v>151</v>
      </c>
      <c r="AU570" s="227" t="s">
        <v>85</v>
      </c>
      <c r="AV570" s="11" t="s">
        <v>85</v>
      </c>
      <c r="AW570" s="11" t="s">
        <v>36</v>
      </c>
      <c r="AX570" s="11" t="s">
        <v>83</v>
      </c>
      <c r="AY570" s="227" t="s">
        <v>140</v>
      </c>
    </row>
    <row r="571" spans="2:65" s="1" customFormat="1" ht="16.5" customHeight="1">
      <c r="B571" s="36"/>
      <c r="C571" s="202" t="s">
        <v>1122</v>
      </c>
      <c r="D571" s="202" t="s">
        <v>142</v>
      </c>
      <c r="E571" s="203" t="s">
        <v>1123</v>
      </c>
      <c r="F571" s="204" t="s">
        <v>1124</v>
      </c>
      <c r="G571" s="205" t="s">
        <v>199</v>
      </c>
      <c r="H571" s="206">
        <v>143.4</v>
      </c>
      <c r="I571" s="207"/>
      <c r="J571" s="208">
        <f>ROUND(I571*H571,2)</f>
        <v>0</v>
      </c>
      <c r="K571" s="204" t="s">
        <v>146</v>
      </c>
      <c r="L571" s="41"/>
      <c r="M571" s="209" t="s">
        <v>21</v>
      </c>
      <c r="N571" s="210" t="s">
        <v>46</v>
      </c>
      <c r="O571" s="77"/>
      <c r="P571" s="211">
        <f>O571*H571</f>
        <v>0</v>
      </c>
      <c r="Q571" s="211">
        <v>3E-05</v>
      </c>
      <c r="R571" s="211">
        <f>Q571*H571</f>
        <v>0.004302</v>
      </c>
      <c r="S571" s="211">
        <v>0</v>
      </c>
      <c r="T571" s="212">
        <f>S571*H571</f>
        <v>0</v>
      </c>
      <c r="AR571" s="15" t="s">
        <v>231</v>
      </c>
      <c r="AT571" s="15" t="s">
        <v>142</v>
      </c>
      <c r="AU571" s="15" t="s">
        <v>85</v>
      </c>
      <c r="AY571" s="15" t="s">
        <v>140</v>
      </c>
      <c r="BE571" s="213">
        <f>IF(N571="základní",J571,0)</f>
        <v>0</v>
      </c>
      <c r="BF571" s="213">
        <f>IF(N571="snížená",J571,0)</f>
        <v>0</v>
      </c>
      <c r="BG571" s="213">
        <f>IF(N571="zákl. přenesená",J571,0)</f>
        <v>0</v>
      </c>
      <c r="BH571" s="213">
        <f>IF(N571="sníž. přenesená",J571,0)</f>
        <v>0</v>
      </c>
      <c r="BI571" s="213">
        <f>IF(N571="nulová",J571,0)</f>
        <v>0</v>
      </c>
      <c r="BJ571" s="15" t="s">
        <v>83</v>
      </c>
      <c r="BK571" s="213">
        <f>ROUND(I571*H571,2)</f>
        <v>0</v>
      </c>
      <c r="BL571" s="15" t="s">
        <v>231</v>
      </c>
      <c r="BM571" s="15" t="s">
        <v>1125</v>
      </c>
    </row>
    <row r="572" spans="2:51" s="11" customFormat="1" ht="12">
      <c r="B572" s="217"/>
      <c r="C572" s="218"/>
      <c r="D572" s="214" t="s">
        <v>151</v>
      </c>
      <c r="E572" s="219" t="s">
        <v>21</v>
      </c>
      <c r="F572" s="220" t="s">
        <v>1126</v>
      </c>
      <c r="G572" s="218"/>
      <c r="H572" s="221">
        <v>143.4</v>
      </c>
      <c r="I572" s="222"/>
      <c r="J572" s="218"/>
      <c r="K572" s="218"/>
      <c r="L572" s="223"/>
      <c r="M572" s="224"/>
      <c r="N572" s="225"/>
      <c r="O572" s="225"/>
      <c r="P572" s="225"/>
      <c r="Q572" s="225"/>
      <c r="R572" s="225"/>
      <c r="S572" s="225"/>
      <c r="T572" s="226"/>
      <c r="AT572" s="227" t="s">
        <v>151</v>
      </c>
      <c r="AU572" s="227" t="s">
        <v>85</v>
      </c>
      <c r="AV572" s="11" t="s">
        <v>85</v>
      </c>
      <c r="AW572" s="11" t="s">
        <v>36</v>
      </c>
      <c r="AX572" s="11" t="s">
        <v>83</v>
      </c>
      <c r="AY572" s="227" t="s">
        <v>140</v>
      </c>
    </row>
    <row r="573" spans="2:63" s="10" customFormat="1" ht="22.8" customHeight="1">
      <c r="B573" s="186"/>
      <c r="C573" s="187"/>
      <c r="D573" s="188" t="s">
        <v>74</v>
      </c>
      <c r="E573" s="200" t="s">
        <v>1127</v>
      </c>
      <c r="F573" s="200" t="s">
        <v>1128</v>
      </c>
      <c r="G573" s="187"/>
      <c r="H573" s="187"/>
      <c r="I573" s="190"/>
      <c r="J573" s="201">
        <f>BK573</f>
        <v>0</v>
      </c>
      <c r="K573" s="187"/>
      <c r="L573" s="192"/>
      <c r="M573" s="193"/>
      <c r="N573" s="194"/>
      <c r="O573" s="194"/>
      <c r="P573" s="195">
        <f>SUM(P574:P588)</f>
        <v>0</v>
      </c>
      <c r="Q573" s="194"/>
      <c r="R573" s="195">
        <f>SUM(R574:R588)</f>
        <v>0.1901414</v>
      </c>
      <c r="S573" s="194"/>
      <c r="T573" s="196">
        <f>SUM(T574:T588)</f>
        <v>0</v>
      </c>
      <c r="AR573" s="197" t="s">
        <v>85</v>
      </c>
      <c r="AT573" s="198" t="s">
        <v>74</v>
      </c>
      <c r="AU573" s="198" t="s">
        <v>83</v>
      </c>
      <c r="AY573" s="197" t="s">
        <v>140</v>
      </c>
      <c r="BK573" s="199">
        <f>SUM(BK574:BK588)</f>
        <v>0</v>
      </c>
    </row>
    <row r="574" spans="2:65" s="1" customFormat="1" ht="22.5" customHeight="1">
      <c r="B574" s="36"/>
      <c r="C574" s="202" t="s">
        <v>1129</v>
      </c>
      <c r="D574" s="202" t="s">
        <v>142</v>
      </c>
      <c r="E574" s="203" t="s">
        <v>1130</v>
      </c>
      <c r="F574" s="204" t="s">
        <v>1131</v>
      </c>
      <c r="G574" s="205" t="s">
        <v>199</v>
      </c>
      <c r="H574" s="206">
        <v>84.2</v>
      </c>
      <c r="I574" s="207"/>
      <c r="J574" s="208">
        <f>ROUND(I574*H574,2)</f>
        <v>0</v>
      </c>
      <c r="K574" s="204" t="s">
        <v>146</v>
      </c>
      <c r="L574" s="41"/>
      <c r="M574" s="209" t="s">
        <v>21</v>
      </c>
      <c r="N574" s="210" t="s">
        <v>46</v>
      </c>
      <c r="O574" s="77"/>
      <c r="P574" s="211">
        <f>O574*H574</f>
        <v>0</v>
      </c>
      <c r="Q574" s="211">
        <v>0</v>
      </c>
      <c r="R574" s="211">
        <f>Q574*H574</f>
        <v>0</v>
      </c>
      <c r="S574" s="211">
        <v>0</v>
      </c>
      <c r="T574" s="212">
        <f>S574*H574</f>
        <v>0</v>
      </c>
      <c r="AR574" s="15" t="s">
        <v>231</v>
      </c>
      <c r="AT574" s="15" t="s">
        <v>142</v>
      </c>
      <c r="AU574" s="15" t="s">
        <v>85</v>
      </c>
      <c r="AY574" s="15" t="s">
        <v>140</v>
      </c>
      <c r="BE574" s="213">
        <f>IF(N574="základní",J574,0)</f>
        <v>0</v>
      </c>
      <c r="BF574" s="213">
        <f>IF(N574="snížená",J574,0)</f>
        <v>0</v>
      </c>
      <c r="BG574" s="213">
        <f>IF(N574="zákl. přenesená",J574,0)</f>
        <v>0</v>
      </c>
      <c r="BH574" s="213">
        <f>IF(N574="sníž. přenesená",J574,0)</f>
        <v>0</v>
      </c>
      <c r="BI574" s="213">
        <f>IF(N574="nulová",J574,0)</f>
        <v>0</v>
      </c>
      <c r="BJ574" s="15" t="s">
        <v>83</v>
      </c>
      <c r="BK574" s="213">
        <f>ROUND(I574*H574,2)</f>
        <v>0</v>
      </c>
      <c r="BL574" s="15" t="s">
        <v>231</v>
      </c>
      <c r="BM574" s="15" t="s">
        <v>1132</v>
      </c>
    </row>
    <row r="575" spans="2:47" s="1" customFormat="1" ht="12">
      <c r="B575" s="36"/>
      <c r="C575" s="37"/>
      <c r="D575" s="214" t="s">
        <v>149</v>
      </c>
      <c r="E575" s="37"/>
      <c r="F575" s="215" t="s">
        <v>1133</v>
      </c>
      <c r="G575" s="37"/>
      <c r="H575" s="37"/>
      <c r="I575" s="128"/>
      <c r="J575" s="37"/>
      <c r="K575" s="37"/>
      <c r="L575" s="41"/>
      <c r="M575" s="216"/>
      <c r="N575" s="77"/>
      <c r="O575" s="77"/>
      <c r="P575" s="77"/>
      <c r="Q575" s="77"/>
      <c r="R575" s="77"/>
      <c r="S575" s="77"/>
      <c r="T575" s="78"/>
      <c r="AT575" s="15" t="s">
        <v>149</v>
      </c>
      <c r="AU575" s="15" t="s">
        <v>85</v>
      </c>
    </row>
    <row r="576" spans="2:51" s="11" customFormat="1" ht="12">
      <c r="B576" s="217"/>
      <c r="C576" s="218"/>
      <c r="D576" s="214" t="s">
        <v>151</v>
      </c>
      <c r="E576" s="219" t="s">
        <v>21</v>
      </c>
      <c r="F576" s="220" t="s">
        <v>1134</v>
      </c>
      <c r="G576" s="218"/>
      <c r="H576" s="221">
        <v>84.2</v>
      </c>
      <c r="I576" s="222"/>
      <c r="J576" s="218"/>
      <c r="K576" s="218"/>
      <c r="L576" s="223"/>
      <c r="M576" s="224"/>
      <c r="N576" s="225"/>
      <c r="O576" s="225"/>
      <c r="P576" s="225"/>
      <c r="Q576" s="225"/>
      <c r="R576" s="225"/>
      <c r="S576" s="225"/>
      <c r="T576" s="226"/>
      <c r="AT576" s="227" t="s">
        <v>151</v>
      </c>
      <c r="AU576" s="227" t="s">
        <v>85</v>
      </c>
      <c r="AV576" s="11" t="s">
        <v>85</v>
      </c>
      <c r="AW576" s="11" t="s">
        <v>36</v>
      </c>
      <c r="AX576" s="11" t="s">
        <v>83</v>
      </c>
      <c r="AY576" s="227" t="s">
        <v>140</v>
      </c>
    </row>
    <row r="577" spans="2:65" s="1" customFormat="1" ht="16.5" customHeight="1">
      <c r="B577" s="36"/>
      <c r="C577" s="228" t="s">
        <v>1135</v>
      </c>
      <c r="D577" s="228" t="s">
        <v>336</v>
      </c>
      <c r="E577" s="229" t="s">
        <v>1136</v>
      </c>
      <c r="F577" s="230" t="s">
        <v>1137</v>
      </c>
      <c r="G577" s="231" t="s">
        <v>199</v>
      </c>
      <c r="H577" s="232">
        <v>88.41</v>
      </c>
      <c r="I577" s="233"/>
      <c r="J577" s="234">
        <f>ROUND(I577*H577,2)</f>
        <v>0</v>
      </c>
      <c r="K577" s="230" t="s">
        <v>146</v>
      </c>
      <c r="L577" s="235"/>
      <c r="M577" s="236" t="s">
        <v>21</v>
      </c>
      <c r="N577" s="237" t="s">
        <v>46</v>
      </c>
      <c r="O577" s="77"/>
      <c r="P577" s="211">
        <f>O577*H577</f>
        <v>0</v>
      </c>
      <c r="Q577" s="211">
        <v>0</v>
      </c>
      <c r="R577" s="211">
        <f>Q577*H577</f>
        <v>0</v>
      </c>
      <c r="S577" s="211">
        <v>0</v>
      </c>
      <c r="T577" s="212">
        <f>S577*H577</f>
        <v>0</v>
      </c>
      <c r="AR577" s="15" t="s">
        <v>307</v>
      </c>
      <c r="AT577" s="15" t="s">
        <v>336</v>
      </c>
      <c r="AU577" s="15" t="s">
        <v>85</v>
      </c>
      <c r="AY577" s="15" t="s">
        <v>140</v>
      </c>
      <c r="BE577" s="213">
        <f>IF(N577="základní",J577,0)</f>
        <v>0</v>
      </c>
      <c r="BF577" s="213">
        <f>IF(N577="snížená",J577,0)</f>
        <v>0</v>
      </c>
      <c r="BG577" s="213">
        <f>IF(N577="zákl. přenesená",J577,0)</f>
        <v>0</v>
      </c>
      <c r="BH577" s="213">
        <f>IF(N577="sníž. přenesená",J577,0)</f>
        <v>0</v>
      </c>
      <c r="BI577" s="213">
        <f>IF(N577="nulová",J577,0)</f>
        <v>0</v>
      </c>
      <c r="BJ577" s="15" t="s">
        <v>83</v>
      </c>
      <c r="BK577" s="213">
        <f>ROUND(I577*H577,2)</f>
        <v>0</v>
      </c>
      <c r="BL577" s="15" t="s">
        <v>231</v>
      </c>
      <c r="BM577" s="15" t="s">
        <v>1138</v>
      </c>
    </row>
    <row r="578" spans="2:51" s="11" customFormat="1" ht="12">
      <c r="B578" s="217"/>
      <c r="C578" s="218"/>
      <c r="D578" s="214" t="s">
        <v>151</v>
      </c>
      <c r="E578" s="218"/>
      <c r="F578" s="220" t="s">
        <v>1139</v>
      </c>
      <c r="G578" s="218"/>
      <c r="H578" s="221">
        <v>88.41</v>
      </c>
      <c r="I578" s="222"/>
      <c r="J578" s="218"/>
      <c r="K578" s="218"/>
      <c r="L578" s="223"/>
      <c r="M578" s="224"/>
      <c r="N578" s="225"/>
      <c r="O578" s="225"/>
      <c r="P578" s="225"/>
      <c r="Q578" s="225"/>
      <c r="R578" s="225"/>
      <c r="S578" s="225"/>
      <c r="T578" s="226"/>
      <c r="AT578" s="227" t="s">
        <v>151</v>
      </c>
      <c r="AU578" s="227" t="s">
        <v>85</v>
      </c>
      <c r="AV578" s="11" t="s">
        <v>85</v>
      </c>
      <c r="AW578" s="11" t="s">
        <v>4</v>
      </c>
      <c r="AX578" s="11" t="s">
        <v>83</v>
      </c>
      <c r="AY578" s="227" t="s">
        <v>140</v>
      </c>
    </row>
    <row r="579" spans="2:65" s="1" customFormat="1" ht="22.5" customHeight="1">
      <c r="B579" s="36"/>
      <c r="C579" s="202" t="s">
        <v>1140</v>
      </c>
      <c r="D579" s="202" t="s">
        <v>142</v>
      </c>
      <c r="E579" s="203" t="s">
        <v>1141</v>
      </c>
      <c r="F579" s="204" t="s">
        <v>1142</v>
      </c>
      <c r="G579" s="205" t="s">
        <v>155</v>
      </c>
      <c r="H579" s="206">
        <v>16.14</v>
      </c>
      <c r="I579" s="207"/>
      <c r="J579" s="208">
        <f>ROUND(I579*H579,2)</f>
        <v>0</v>
      </c>
      <c r="K579" s="204" t="s">
        <v>146</v>
      </c>
      <c r="L579" s="41"/>
      <c r="M579" s="209" t="s">
        <v>21</v>
      </c>
      <c r="N579" s="210" t="s">
        <v>46</v>
      </c>
      <c r="O579" s="77"/>
      <c r="P579" s="211">
        <f>O579*H579</f>
        <v>0</v>
      </c>
      <c r="Q579" s="211">
        <v>0</v>
      </c>
      <c r="R579" s="211">
        <f>Q579*H579</f>
        <v>0</v>
      </c>
      <c r="S579" s="211">
        <v>0</v>
      </c>
      <c r="T579" s="212">
        <f>S579*H579</f>
        <v>0</v>
      </c>
      <c r="AR579" s="15" t="s">
        <v>231</v>
      </c>
      <c r="AT579" s="15" t="s">
        <v>142</v>
      </c>
      <c r="AU579" s="15" t="s">
        <v>85</v>
      </c>
      <c r="AY579" s="15" t="s">
        <v>140</v>
      </c>
      <c r="BE579" s="213">
        <f>IF(N579="základní",J579,0)</f>
        <v>0</v>
      </c>
      <c r="BF579" s="213">
        <f>IF(N579="snížená",J579,0)</f>
        <v>0</v>
      </c>
      <c r="BG579" s="213">
        <f>IF(N579="zákl. přenesená",J579,0)</f>
        <v>0</v>
      </c>
      <c r="BH579" s="213">
        <f>IF(N579="sníž. přenesená",J579,0)</f>
        <v>0</v>
      </c>
      <c r="BI579" s="213">
        <f>IF(N579="nulová",J579,0)</f>
        <v>0</v>
      </c>
      <c r="BJ579" s="15" t="s">
        <v>83</v>
      </c>
      <c r="BK579" s="213">
        <f>ROUND(I579*H579,2)</f>
        <v>0</v>
      </c>
      <c r="BL579" s="15" t="s">
        <v>231</v>
      </c>
      <c r="BM579" s="15" t="s">
        <v>1143</v>
      </c>
    </row>
    <row r="580" spans="2:47" s="1" customFormat="1" ht="12">
      <c r="B580" s="36"/>
      <c r="C580" s="37"/>
      <c r="D580" s="214" t="s">
        <v>149</v>
      </c>
      <c r="E580" s="37"/>
      <c r="F580" s="215" t="s">
        <v>1144</v>
      </c>
      <c r="G580" s="37"/>
      <c r="H580" s="37"/>
      <c r="I580" s="128"/>
      <c r="J580" s="37"/>
      <c r="K580" s="37"/>
      <c r="L580" s="41"/>
      <c r="M580" s="216"/>
      <c r="N580" s="77"/>
      <c r="O580" s="77"/>
      <c r="P580" s="77"/>
      <c r="Q580" s="77"/>
      <c r="R580" s="77"/>
      <c r="S580" s="77"/>
      <c r="T580" s="78"/>
      <c r="AT580" s="15" t="s">
        <v>149</v>
      </c>
      <c r="AU580" s="15" t="s">
        <v>85</v>
      </c>
    </row>
    <row r="581" spans="2:65" s="1" customFormat="1" ht="16.5" customHeight="1">
      <c r="B581" s="36"/>
      <c r="C581" s="228" t="s">
        <v>1145</v>
      </c>
      <c r="D581" s="228" t="s">
        <v>336</v>
      </c>
      <c r="E581" s="229" t="s">
        <v>1146</v>
      </c>
      <c r="F581" s="230" t="s">
        <v>1147</v>
      </c>
      <c r="G581" s="231" t="s">
        <v>155</v>
      </c>
      <c r="H581" s="232">
        <v>16.947</v>
      </c>
      <c r="I581" s="233"/>
      <c r="J581" s="234">
        <f>ROUND(I581*H581,2)</f>
        <v>0</v>
      </c>
      <c r="K581" s="230" t="s">
        <v>146</v>
      </c>
      <c r="L581" s="235"/>
      <c r="M581" s="236" t="s">
        <v>21</v>
      </c>
      <c r="N581" s="237" t="s">
        <v>46</v>
      </c>
      <c r="O581" s="77"/>
      <c r="P581" s="211">
        <f>O581*H581</f>
        <v>0</v>
      </c>
      <c r="Q581" s="211">
        <v>0</v>
      </c>
      <c r="R581" s="211">
        <f>Q581*H581</f>
        <v>0</v>
      </c>
      <c r="S581" s="211">
        <v>0</v>
      </c>
      <c r="T581" s="212">
        <f>S581*H581</f>
        <v>0</v>
      </c>
      <c r="AR581" s="15" t="s">
        <v>307</v>
      </c>
      <c r="AT581" s="15" t="s">
        <v>336</v>
      </c>
      <c r="AU581" s="15" t="s">
        <v>85</v>
      </c>
      <c r="AY581" s="15" t="s">
        <v>140</v>
      </c>
      <c r="BE581" s="213">
        <f>IF(N581="základní",J581,0)</f>
        <v>0</v>
      </c>
      <c r="BF581" s="213">
        <f>IF(N581="snížená",J581,0)</f>
        <v>0</v>
      </c>
      <c r="BG581" s="213">
        <f>IF(N581="zákl. přenesená",J581,0)</f>
        <v>0</v>
      </c>
      <c r="BH581" s="213">
        <f>IF(N581="sníž. přenesená",J581,0)</f>
        <v>0</v>
      </c>
      <c r="BI581" s="213">
        <f>IF(N581="nulová",J581,0)</f>
        <v>0</v>
      </c>
      <c r="BJ581" s="15" t="s">
        <v>83</v>
      </c>
      <c r="BK581" s="213">
        <f>ROUND(I581*H581,2)</f>
        <v>0</v>
      </c>
      <c r="BL581" s="15" t="s">
        <v>231</v>
      </c>
      <c r="BM581" s="15" t="s">
        <v>1148</v>
      </c>
    </row>
    <row r="582" spans="2:51" s="11" customFormat="1" ht="12">
      <c r="B582" s="217"/>
      <c r="C582" s="218"/>
      <c r="D582" s="214" t="s">
        <v>151</v>
      </c>
      <c r="E582" s="218"/>
      <c r="F582" s="220" t="s">
        <v>1149</v>
      </c>
      <c r="G582" s="218"/>
      <c r="H582" s="221">
        <v>16.947</v>
      </c>
      <c r="I582" s="222"/>
      <c r="J582" s="218"/>
      <c r="K582" s="218"/>
      <c r="L582" s="223"/>
      <c r="M582" s="224"/>
      <c r="N582" s="225"/>
      <c r="O582" s="225"/>
      <c r="P582" s="225"/>
      <c r="Q582" s="225"/>
      <c r="R582" s="225"/>
      <c r="S582" s="225"/>
      <c r="T582" s="226"/>
      <c r="AT582" s="227" t="s">
        <v>151</v>
      </c>
      <c r="AU582" s="227" t="s">
        <v>85</v>
      </c>
      <c r="AV582" s="11" t="s">
        <v>85</v>
      </c>
      <c r="AW582" s="11" t="s">
        <v>4</v>
      </c>
      <c r="AX582" s="11" t="s">
        <v>83</v>
      </c>
      <c r="AY582" s="227" t="s">
        <v>140</v>
      </c>
    </row>
    <row r="583" spans="2:65" s="1" customFormat="1" ht="16.5" customHeight="1">
      <c r="B583" s="36"/>
      <c r="C583" s="202" t="s">
        <v>1150</v>
      </c>
      <c r="D583" s="202" t="s">
        <v>142</v>
      </c>
      <c r="E583" s="203" t="s">
        <v>1151</v>
      </c>
      <c r="F583" s="204" t="s">
        <v>1152</v>
      </c>
      <c r="G583" s="205" t="s">
        <v>155</v>
      </c>
      <c r="H583" s="206">
        <v>322</v>
      </c>
      <c r="I583" s="207"/>
      <c r="J583" s="208">
        <f>ROUND(I583*H583,2)</f>
        <v>0</v>
      </c>
      <c r="K583" s="204" t="s">
        <v>146</v>
      </c>
      <c r="L583" s="41"/>
      <c r="M583" s="209" t="s">
        <v>21</v>
      </c>
      <c r="N583" s="210" t="s">
        <v>46</v>
      </c>
      <c r="O583" s="77"/>
      <c r="P583" s="211">
        <f>O583*H583</f>
        <v>0</v>
      </c>
      <c r="Q583" s="211">
        <v>0.0002</v>
      </c>
      <c r="R583" s="211">
        <f>Q583*H583</f>
        <v>0.0644</v>
      </c>
      <c r="S583" s="211">
        <v>0</v>
      </c>
      <c r="T583" s="212">
        <f>S583*H583</f>
        <v>0</v>
      </c>
      <c r="AR583" s="15" t="s">
        <v>231</v>
      </c>
      <c r="AT583" s="15" t="s">
        <v>142</v>
      </c>
      <c r="AU583" s="15" t="s">
        <v>85</v>
      </c>
      <c r="AY583" s="15" t="s">
        <v>140</v>
      </c>
      <c r="BE583" s="213">
        <f>IF(N583="základní",J583,0)</f>
        <v>0</v>
      </c>
      <c r="BF583" s="213">
        <f>IF(N583="snížená",J583,0)</f>
        <v>0</v>
      </c>
      <c r="BG583" s="213">
        <f>IF(N583="zákl. přenesená",J583,0)</f>
        <v>0</v>
      </c>
      <c r="BH583" s="213">
        <f>IF(N583="sníž. přenesená",J583,0)</f>
        <v>0</v>
      </c>
      <c r="BI583" s="213">
        <f>IF(N583="nulová",J583,0)</f>
        <v>0</v>
      </c>
      <c r="BJ583" s="15" t="s">
        <v>83</v>
      </c>
      <c r="BK583" s="213">
        <f>ROUND(I583*H583,2)</f>
        <v>0</v>
      </c>
      <c r="BL583" s="15" t="s">
        <v>231</v>
      </c>
      <c r="BM583" s="15" t="s">
        <v>1153</v>
      </c>
    </row>
    <row r="584" spans="2:51" s="11" customFormat="1" ht="12">
      <c r="B584" s="217"/>
      <c r="C584" s="218"/>
      <c r="D584" s="214" t="s">
        <v>151</v>
      </c>
      <c r="E584" s="219" t="s">
        <v>21</v>
      </c>
      <c r="F584" s="220" t="s">
        <v>1154</v>
      </c>
      <c r="G584" s="218"/>
      <c r="H584" s="221">
        <v>322</v>
      </c>
      <c r="I584" s="222"/>
      <c r="J584" s="218"/>
      <c r="K584" s="218"/>
      <c r="L584" s="223"/>
      <c r="M584" s="224"/>
      <c r="N584" s="225"/>
      <c r="O584" s="225"/>
      <c r="P584" s="225"/>
      <c r="Q584" s="225"/>
      <c r="R584" s="225"/>
      <c r="S584" s="225"/>
      <c r="T584" s="226"/>
      <c r="AT584" s="227" t="s">
        <v>151</v>
      </c>
      <c r="AU584" s="227" t="s">
        <v>85</v>
      </c>
      <c r="AV584" s="11" t="s">
        <v>85</v>
      </c>
      <c r="AW584" s="11" t="s">
        <v>36</v>
      </c>
      <c r="AX584" s="11" t="s">
        <v>83</v>
      </c>
      <c r="AY584" s="227" t="s">
        <v>140</v>
      </c>
    </row>
    <row r="585" spans="2:65" s="1" customFormat="1" ht="16.5" customHeight="1">
      <c r="B585" s="36"/>
      <c r="C585" s="202" t="s">
        <v>1155</v>
      </c>
      <c r="D585" s="202" t="s">
        <v>142</v>
      </c>
      <c r="E585" s="203" t="s">
        <v>1156</v>
      </c>
      <c r="F585" s="204" t="s">
        <v>1157</v>
      </c>
      <c r="G585" s="205" t="s">
        <v>155</v>
      </c>
      <c r="H585" s="206">
        <v>16.14</v>
      </c>
      <c r="I585" s="207"/>
      <c r="J585" s="208">
        <f>ROUND(I585*H585,2)</f>
        <v>0</v>
      </c>
      <c r="K585" s="204" t="s">
        <v>146</v>
      </c>
      <c r="L585" s="41"/>
      <c r="M585" s="209" t="s">
        <v>21</v>
      </c>
      <c r="N585" s="210" t="s">
        <v>46</v>
      </c>
      <c r="O585" s="77"/>
      <c r="P585" s="211">
        <f>O585*H585</f>
        <v>0</v>
      </c>
      <c r="Q585" s="211">
        <v>1E-05</v>
      </c>
      <c r="R585" s="211">
        <f>Q585*H585</f>
        <v>0.00016140000000000002</v>
      </c>
      <c r="S585" s="211">
        <v>0</v>
      </c>
      <c r="T585" s="212">
        <f>S585*H585</f>
        <v>0</v>
      </c>
      <c r="AR585" s="15" t="s">
        <v>231</v>
      </c>
      <c r="AT585" s="15" t="s">
        <v>142</v>
      </c>
      <c r="AU585" s="15" t="s">
        <v>85</v>
      </c>
      <c r="AY585" s="15" t="s">
        <v>140</v>
      </c>
      <c r="BE585" s="213">
        <f>IF(N585="základní",J585,0)</f>
        <v>0</v>
      </c>
      <c r="BF585" s="213">
        <f>IF(N585="snížená",J585,0)</f>
        <v>0</v>
      </c>
      <c r="BG585" s="213">
        <f>IF(N585="zákl. přenesená",J585,0)</f>
        <v>0</v>
      </c>
      <c r="BH585" s="213">
        <f>IF(N585="sníž. přenesená",J585,0)</f>
        <v>0</v>
      </c>
      <c r="BI585" s="213">
        <f>IF(N585="nulová",J585,0)</f>
        <v>0</v>
      </c>
      <c r="BJ585" s="15" t="s">
        <v>83</v>
      </c>
      <c r="BK585" s="213">
        <f>ROUND(I585*H585,2)</f>
        <v>0</v>
      </c>
      <c r="BL585" s="15" t="s">
        <v>231</v>
      </c>
      <c r="BM585" s="15" t="s">
        <v>1158</v>
      </c>
    </row>
    <row r="586" spans="2:51" s="11" customFormat="1" ht="12">
      <c r="B586" s="217"/>
      <c r="C586" s="218"/>
      <c r="D586" s="214" t="s">
        <v>151</v>
      </c>
      <c r="E586" s="219" t="s">
        <v>21</v>
      </c>
      <c r="F586" s="220" t="s">
        <v>1159</v>
      </c>
      <c r="G586" s="218"/>
      <c r="H586" s="221">
        <v>16.14</v>
      </c>
      <c r="I586" s="222"/>
      <c r="J586" s="218"/>
      <c r="K586" s="218"/>
      <c r="L586" s="223"/>
      <c r="M586" s="224"/>
      <c r="N586" s="225"/>
      <c r="O586" s="225"/>
      <c r="P586" s="225"/>
      <c r="Q586" s="225"/>
      <c r="R586" s="225"/>
      <c r="S586" s="225"/>
      <c r="T586" s="226"/>
      <c r="AT586" s="227" t="s">
        <v>151</v>
      </c>
      <c r="AU586" s="227" t="s">
        <v>85</v>
      </c>
      <c r="AV586" s="11" t="s">
        <v>85</v>
      </c>
      <c r="AW586" s="11" t="s">
        <v>36</v>
      </c>
      <c r="AX586" s="11" t="s">
        <v>83</v>
      </c>
      <c r="AY586" s="227" t="s">
        <v>140</v>
      </c>
    </row>
    <row r="587" spans="2:65" s="1" customFormat="1" ht="22.5" customHeight="1">
      <c r="B587" s="36"/>
      <c r="C587" s="202" t="s">
        <v>1160</v>
      </c>
      <c r="D587" s="202" t="s">
        <v>142</v>
      </c>
      <c r="E587" s="203" t="s">
        <v>1161</v>
      </c>
      <c r="F587" s="204" t="s">
        <v>1162</v>
      </c>
      <c r="G587" s="205" t="s">
        <v>155</v>
      </c>
      <c r="H587" s="206">
        <v>322</v>
      </c>
      <c r="I587" s="207"/>
      <c r="J587" s="208">
        <f>ROUND(I587*H587,2)</f>
        <v>0</v>
      </c>
      <c r="K587" s="204" t="s">
        <v>146</v>
      </c>
      <c r="L587" s="41"/>
      <c r="M587" s="209" t="s">
        <v>21</v>
      </c>
      <c r="N587" s="210" t="s">
        <v>46</v>
      </c>
      <c r="O587" s="77"/>
      <c r="P587" s="211">
        <f>O587*H587</f>
        <v>0</v>
      </c>
      <c r="Q587" s="211">
        <v>0.00013</v>
      </c>
      <c r="R587" s="211">
        <f>Q587*H587</f>
        <v>0.041859999999999994</v>
      </c>
      <c r="S587" s="211">
        <v>0</v>
      </c>
      <c r="T587" s="212">
        <f>S587*H587</f>
        <v>0</v>
      </c>
      <c r="AR587" s="15" t="s">
        <v>231</v>
      </c>
      <c r="AT587" s="15" t="s">
        <v>142</v>
      </c>
      <c r="AU587" s="15" t="s">
        <v>85</v>
      </c>
      <c r="AY587" s="15" t="s">
        <v>140</v>
      </c>
      <c r="BE587" s="213">
        <f>IF(N587="základní",J587,0)</f>
        <v>0</v>
      </c>
      <c r="BF587" s="213">
        <f>IF(N587="snížená",J587,0)</f>
        <v>0</v>
      </c>
      <c r="BG587" s="213">
        <f>IF(N587="zákl. přenesená",J587,0)</f>
        <v>0</v>
      </c>
      <c r="BH587" s="213">
        <f>IF(N587="sníž. přenesená",J587,0)</f>
        <v>0</v>
      </c>
      <c r="BI587" s="213">
        <f>IF(N587="nulová",J587,0)</f>
        <v>0</v>
      </c>
      <c r="BJ587" s="15" t="s">
        <v>83</v>
      </c>
      <c r="BK587" s="213">
        <f>ROUND(I587*H587,2)</f>
        <v>0</v>
      </c>
      <c r="BL587" s="15" t="s">
        <v>231</v>
      </c>
      <c r="BM587" s="15" t="s">
        <v>1163</v>
      </c>
    </row>
    <row r="588" spans="2:65" s="1" customFormat="1" ht="22.5" customHeight="1">
      <c r="B588" s="36"/>
      <c r="C588" s="202" t="s">
        <v>1164</v>
      </c>
      <c r="D588" s="202" t="s">
        <v>142</v>
      </c>
      <c r="E588" s="203" t="s">
        <v>1165</v>
      </c>
      <c r="F588" s="204" t="s">
        <v>1166</v>
      </c>
      <c r="G588" s="205" t="s">
        <v>155</v>
      </c>
      <c r="H588" s="206">
        <v>322</v>
      </c>
      <c r="I588" s="207"/>
      <c r="J588" s="208">
        <f>ROUND(I588*H588,2)</f>
        <v>0</v>
      </c>
      <c r="K588" s="204" t="s">
        <v>146</v>
      </c>
      <c r="L588" s="41"/>
      <c r="M588" s="209" t="s">
        <v>21</v>
      </c>
      <c r="N588" s="210" t="s">
        <v>46</v>
      </c>
      <c r="O588" s="77"/>
      <c r="P588" s="211">
        <f>O588*H588</f>
        <v>0</v>
      </c>
      <c r="Q588" s="211">
        <v>0.00026</v>
      </c>
      <c r="R588" s="211">
        <f>Q588*H588</f>
        <v>0.08371999999999999</v>
      </c>
      <c r="S588" s="211">
        <v>0</v>
      </c>
      <c r="T588" s="212">
        <f>S588*H588</f>
        <v>0</v>
      </c>
      <c r="AR588" s="15" t="s">
        <v>231</v>
      </c>
      <c r="AT588" s="15" t="s">
        <v>142</v>
      </c>
      <c r="AU588" s="15" t="s">
        <v>85</v>
      </c>
      <c r="AY588" s="15" t="s">
        <v>140</v>
      </c>
      <c r="BE588" s="213">
        <f>IF(N588="základní",J588,0)</f>
        <v>0</v>
      </c>
      <c r="BF588" s="213">
        <f>IF(N588="snížená",J588,0)</f>
        <v>0</v>
      </c>
      <c r="BG588" s="213">
        <f>IF(N588="zákl. přenesená",J588,0)</f>
        <v>0</v>
      </c>
      <c r="BH588" s="213">
        <f>IF(N588="sníž. přenesená",J588,0)</f>
        <v>0</v>
      </c>
      <c r="BI588" s="213">
        <f>IF(N588="nulová",J588,0)</f>
        <v>0</v>
      </c>
      <c r="BJ588" s="15" t="s">
        <v>83</v>
      </c>
      <c r="BK588" s="213">
        <f>ROUND(I588*H588,2)</f>
        <v>0</v>
      </c>
      <c r="BL588" s="15" t="s">
        <v>231</v>
      </c>
      <c r="BM588" s="15" t="s">
        <v>1167</v>
      </c>
    </row>
    <row r="589" spans="2:63" s="10" customFormat="1" ht="22.8" customHeight="1">
      <c r="B589" s="186"/>
      <c r="C589" s="187"/>
      <c r="D589" s="188" t="s">
        <v>74</v>
      </c>
      <c r="E589" s="200" t="s">
        <v>1168</v>
      </c>
      <c r="F589" s="200" t="s">
        <v>1169</v>
      </c>
      <c r="G589" s="187"/>
      <c r="H589" s="187"/>
      <c r="I589" s="190"/>
      <c r="J589" s="201">
        <f>BK589</f>
        <v>0</v>
      </c>
      <c r="K589" s="187"/>
      <c r="L589" s="192"/>
      <c r="M589" s="193"/>
      <c r="N589" s="194"/>
      <c r="O589" s="194"/>
      <c r="P589" s="195">
        <f>SUM(P590:P591)</f>
        <v>0</v>
      </c>
      <c r="Q589" s="194"/>
      <c r="R589" s="195">
        <f>SUM(R590:R591)</f>
        <v>0.00163</v>
      </c>
      <c r="S589" s="194"/>
      <c r="T589" s="196">
        <f>SUM(T590:T591)</f>
        <v>0</v>
      </c>
      <c r="AR589" s="197" t="s">
        <v>85</v>
      </c>
      <c r="AT589" s="198" t="s">
        <v>74</v>
      </c>
      <c r="AU589" s="198" t="s">
        <v>83</v>
      </c>
      <c r="AY589" s="197" t="s">
        <v>140</v>
      </c>
      <c r="BK589" s="199">
        <f>SUM(BK590:BK591)</f>
        <v>0</v>
      </c>
    </row>
    <row r="590" spans="2:65" s="1" customFormat="1" ht="16.5" customHeight="1">
      <c r="B590" s="36"/>
      <c r="C590" s="202" t="s">
        <v>1170</v>
      </c>
      <c r="D590" s="202" t="s">
        <v>142</v>
      </c>
      <c r="E590" s="203" t="s">
        <v>1171</v>
      </c>
      <c r="F590" s="204" t="s">
        <v>1172</v>
      </c>
      <c r="G590" s="205" t="s">
        <v>1173</v>
      </c>
      <c r="H590" s="206">
        <v>1</v>
      </c>
      <c r="I590" s="207"/>
      <c r="J590" s="208">
        <f>ROUND(I590*H590,2)</f>
        <v>0</v>
      </c>
      <c r="K590" s="204" t="s">
        <v>21</v>
      </c>
      <c r="L590" s="41"/>
      <c r="M590" s="209" t="s">
        <v>21</v>
      </c>
      <c r="N590" s="210" t="s">
        <v>46</v>
      </c>
      <c r="O590" s="77"/>
      <c r="P590" s="211">
        <f>O590*H590</f>
        <v>0</v>
      </c>
      <c r="Q590" s="211">
        <v>0.00163</v>
      </c>
      <c r="R590" s="211">
        <f>Q590*H590</f>
        <v>0.00163</v>
      </c>
      <c r="S590" s="211">
        <v>0</v>
      </c>
      <c r="T590" s="212">
        <f>S590*H590</f>
        <v>0</v>
      </c>
      <c r="AR590" s="15" t="s">
        <v>231</v>
      </c>
      <c r="AT590" s="15" t="s">
        <v>142</v>
      </c>
      <c r="AU590" s="15" t="s">
        <v>85</v>
      </c>
      <c r="AY590" s="15" t="s">
        <v>140</v>
      </c>
      <c r="BE590" s="213">
        <f>IF(N590="základní",J590,0)</f>
        <v>0</v>
      </c>
      <c r="BF590" s="213">
        <f>IF(N590="snížená",J590,0)</f>
        <v>0</v>
      </c>
      <c r="BG590" s="213">
        <f>IF(N590="zákl. přenesená",J590,0)</f>
        <v>0</v>
      </c>
      <c r="BH590" s="213">
        <f>IF(N590="sníž. přenesená",J590,0)</f>
        <v>0</v>
      </c>
      <c r="BI590" s="213">
        <f>IF(N590="nulová",J590,0)</f>
        <v>0</v>
      </c>
      <c r="BJ590" s="15" t="s">
        <v>83</v>
      </c>
      <c r="BK590" s="213">
        <f>ROUND(I590*H590,2)</f>
        <v>0</v>
      </c>
      <c r="BL590" s="15" t="s">
        <v>231</v>
      </c>
      <c r="BM590" s="15" t="s">
        <v>1174</v>
      </c>
    </row>
    <row r="591" spans="2:51" s="11" customFormat="1" ht="12">
      <c r="B591" s="217"/>
      <c r="C591" s="218"/>
      <c r="D591" s="214" t="s">
        <v>151</v>
      </c>
      <c r="E591" s="219" t="s">
        <v>21</v>
      </c>
      <c r="F591" s="220" t="s">
        <v>665</v>
      </c>
      <c r="G591" s="218"/>
      <c r="H591" s="221">
        <v>1</v>
      </c>
      <c r="I591" s="222"/>
      <c r="J591" s="218"/>
      <c r="K591" s="218"/>
      <c r="L591" s="223"/>
      <c r="M591" s="224"/>
      <c r="N591" s="225"/>
      <c r="O591" s="225"/>
      <c r="P591" s="225"/>
      <c r="Q591" s="225"/>
      <c r="R591" s="225"/>
      <c r="S591" s="225"/>
      <c r="T591" s="226"/>
      <c r="AT591" s="227" t="s">
        <v>151</v>
      </c>
      <c r="AU591" s="227" t="s">
        <v>85</v>
      </c>
      <c r="AV591" s="11" t="s">
        <v>85</v>
      </c>
      <c r="AW591" s="11" t="s">
        <v>36</v>
      </c>
      <c r="AX591" s="11" t="s">
        <v>83</v>
      </c>
      <c r="AY591" s="227" t="s">
        <v>140</v>
      </c>
    </row>
    <row r="592" spans="2:63" s="10" customFormat="1" ht="25.9" customHeight="1">
      <c r="B592" s="186"/>
      <c r="C592" s="187"/>
      <c r="D592" s="188" t="s">
        <v>74</v>
      </c>
      <c r="E592" s="189" t="s">
        <v>336</v>
      </c>
      <c r="F592" s="189" t="s">
        <v>1175</v>
      </c>
      <c r="G592" s="187"/>
      <c r="H592" s="187"/>
      <c r="I592" s="190"/>
      <c r="J592" s="191">
        <f>BK592</f>
        <v>0</v>
      </c>
      <c r="K592" s="187"/>
      <c r="L592" s="192"/>
      <c r="M592" s="193"/>
      <c r="N592" s="194"/>
      <c r="O592" s="194"/>
      <c r="P592" s="195">
        <f>P593</f>
        <v>0</v>
      </c>
      <c r="Q592" s="194"/>
      <c r="R592" s="195">
        <f>R593</f>
        <v>1.78986</v>
      </c>
      <c r="S592" s="194"/>
      <c r="T592" s="196">
        <f>T593</f>
        <v>0</v>
      </c>
      <c r="AR592" s="197" t="s">
        <v>159</v>
      </c>
      <c r="AT592" s="198" t="s">
        <v>74</v>
      </c>
      <c r="AU592" s="198" t="s">
        <v>75</v>
      </c>
      <c r="AY592" s="197" t="s">
        <v>140</v>
      </c>
      <c r="BK592" s="199">
        <f>BK593</f>
        <v>0</v>
      </c>
    </row>
    <row r="593" spans="2:63" s="10" customFormat="1" ht="22.8" customHeight="1">
      <c r="B593" s="186"/>
      <c r="C593" s="187"/>
      <c r="D593" s="188" t="s">
        <v>74</v>
      </c>
      <c r="E593" s="200" t="s">
        <v>1176</v>
      </c>
      <c r="F593" s="200" t="s">
        <v>1177</v>
      </c>
      <c r="G593" s="187"/>
      <c r="H593" s="187"/>
      <c r="I593" s="190"/>
      <c r="J593" s="201">
        <f>BK593</f>
        <v>0</v>
      </c>
      <c r="K593" s="187"/>
      <c r="L593" s="192"/>
      <c r="M593" s="193"/>
      <c r="N593" s="194"/>
      <c r="O593" s="194"/>
      <c r="P593" s="195">
        <f>SUM(P594:P596)</f>
        <v>0</v>
      </c>
      <c r="Q593" s="194"/>
      <c r="R593" s="195">
        <f>SUM(R594:R596)</f>
        <v>1.78986</v>
      </c>
      <c r="S593" s="194"/>
      <c r="T593" s="196">
        <f>SUM(T594:T596)</f>
        <v>0</v>
      </c>
      <c r="AR593" s="197" t="s">
        <v>159</v>
      </c>
      <c r="AT593" s="198" t="s">
        <v>74</v>
      </c>
      <c r="AU593" s="198" t="s">
        <v>83</v>
      </c>
      <c r="AY593" s="197" t="s">
        <v>140</v>
      </c>
      <c r="BK593" s="199">
        <f>SUM(BK594:BK596)</f>
        <v>0</v>
      </c>
    </row>
    <row r="594" spans="2:65" s="1" customFormat="1" ht="16.5" customHeight="1">
      <c r="B594" s="36"/>
      <c r="C594" s="202" t="s">
        <v>1178</v>
      </c>
      <c r="D594" s="202" t="s">
        <v>142</v>
      </c>
      <c r="E594" s="203" t="s">
        <v>1179</v>
      </c>
      <c r="F594" s="204" t="s">
        <v>1180</v>
      </c>
      <c r="G594" s="205" t="s">
        <v>162</v>
      </c>
      <c r="H594" s="206">
        <v>1</v>
      </c>
      <c r="I594" s="207"/>
      <c r="J594" s="208">
        <f>ROUND(I594*H594,2)</f>
        <v>0</v>
      </c>
      <c r="K594" s="204" t="s">
        <v>21</v>
      </c>
      <c r="L594" s="41"/>
      <c r="M594" s="209" t="s">
        <v>21</v>
      </c>
      <c r="N594" s="210" t="s">
        <v>46</v>
      </c>
      <c r="O594" s="77"/>
      <c r="P594" s="211">
        <f>O594*H594</f>
        <v>0</v>
      </c>
      <c r="Q594" s="211">
        <v>1.78986</v>
      </c>
      <c r="R594" s="211">
        <f>Q594*H594</f>
        <v>1.78986</v>
      </c>
      <c r="S594" s="211">
        <v>0</v>
      </c>
      <c r="T594" s="212">
        <f>S594*H594</f>
        <v>0</v>
      </c>
      <c r="AR594" s="15" t="s">
        <v>483</v>
      </c>
      <c r="AT594" s="15" t="s">
        <v>142</v>
      </c>
      <c r="AU594" s="15" t="s">
        <v>85</v>
      </c>
      <c r="AY594" s="15" t="s">
        <v>140</v>
      </c>
      <c r="BE594" s="213">
        <f>IF(N594="základní",J594,0)</f>
        <v>0</v>
      </c>
      <c r="BF594" s="213">
        <f>IF(N594="snížená",J594,0)</f>
        <v>0</v>
      </c>
      <c r="BG594" s="213">
        <f>IF(N594="zákl. přenesená",J594,0)</f>
        <v>0</v>
      </c>
      <c r="BH594" s="213">
        <f>IF(N594="sníž. přenesená",J594,0)</f>
        <v>0</v>
      </c>
      <c r="BI594" s="213">
        <f>IF(N594="nulová",J594,0)</f>
        <v>0</v>
      </c>
      <c r="BJ594" s="15" t="s">
        <v>83</v>
      </c>
      <c r="BK594" s="213">
        <f>ROUND(I594*H594,2)</f>
        <v>0</v>
      </c>
      <c r="BL594" s="15" t="s">
        <v>483</v>
      </c>
      <c r="BM594" s="15" t="s">
        <v>1181</v>
      </c>
    </row>
    <row r="595" spans="2:47" s="1" customFormat="1" ht="12">
      <c r="B595" s="36"/>
      <c r="C595" s="37"/>
      <c r="D595" s="214" t="s">
        <v>149</v>
      </c>
      <c r="E595" s="37"/>
      <c r="F595" s="215" t="s">
        <v>1182</v>
      </c>
      <c r="G595" s="37"/>
      <c r="H595" s="37"/>
      <c r="I595" s="128"/>
      <c r="J595" s="37"/>
      <c r="K595" s="37"/>
      <c r="L595" s="41"/>
      <c r="M595" s="216"/>
      <c r="N595" s="77"/>
      <c r="O595" s="77"/>
      <c r="P595" s="77"/>
      <c r="Q595" s="77"/>
      <c r="R595" s="77"/>
      <c r="S595" s="77"/>
      <c r="T595" s="78"/>
      <c r="AT595" s="15" t="s">
        <v>149</v>
      </c>
      <c r="AU595" s="15" t="s">
        <v>85</v>
      </c>
    </row>
    <row r="596" spans="2:51" s="11" customFormat="1" ht="12">
      <c r="B596" s="217"/>
      <c r="C596" s="218"/>
      <c r="D596" s="214" t="s">
        <v>151</v>
      </c>
      <c r="E596" s="219" t="s">
        <v>21</v>
      </c>
      <c r="F596" s="220" t="s">
        <v>1004</v>
      </c>
      <c r="G596" s="218"/>
      <c r="H596" s="221">
        <v>1</v>
      </c>
      <c r="I596" s="222"/>
      <c r="J596" s="218"/>
      <c r="K596" s="218"/>
      <c r="L596" s="223"/>
      <c r="M596" s="224"/>
      <c r="N596" s="225"/>
      <c r="O596" s="225"/>
      <c r="P596" s="225"/>
      <c r="Q596" s="225"/>
      <c r="R596" s="225"/>
      <c r="S596" s="225"/>
      <c r="T596" s="226"/>
      <c r="AT596" s="227" t="s">
        <v>151</v>
      </c>
      <c r="AU596" s="227" t="s">
        <v>85</v>
      </c>
      <c r="AV596" s="11" t="s">
        <v>85</v>
      </c>
      <c r="AW596" s="11" t="s">
        <v>36</v>
      </c>
      <c r="AX596" s="11" t="s">
        <v>83</v>
      </c>
      <c r="AY596" s="227" t="s">
        <v>140</v>
      </c>
    </row>
    <row r="597" spans="2:63" s="10" customFormat="1" ht="25.9" customHeight="1">
      <c r="B597" s="186"/>
      <c r="C597" s="187"/>
      <c r="D597" s="188" t="s">
        <v>74</v>
      </c>
      <c r="E597" s="189" t="s">
        <v>1183</v>
      </c>
      <c r="F597" s="189" t="s">
        <v>1184</v>
      </c>
      <c r="G597" s="187"/>
      <c r="H597" s="187"/>
      <c r="I597" s="190"/>
      <c r="J597" s="191">
        <f>BK597</f>
        <v>0</v>
      </c>
      <c r="K597" s="187"/>
      <c r="L597" s="192"/>
      <c r="M597" s="193"/>
      <c r="N597" s="194"/>
      <c r="O597" s="194"/>
      <c r="P597" s="195">
        <f>SUM(P598:P601)</f>
        <v>0</v>
      </c>
      <c r="Q597" s="194"/>
      <c r="R597" s="195">
        <f>SUM(R598:R601)</f>
        <v>0</v>
      </c>
      <c r="S597" s="194"/>
      <c r="T597" s="196">
        <f>SUM(T598:T601)</f>
        <v>0</v>
      </c>
      <c r="AR597" s="197" t="s">
        <v>147</v>
      </c>
      <c r="AT597" s="198" t="s">
        <v>74</v>
      </c>
      <c r="AU597" s="198" t="s">
        <v>75</v>
      </c>
      <c r="AY597" s="197" t="s">
        <v>140</v>
      </c>
      <c r="BK597" s="199">
        <f>SUM(BK598:BK601)</f>
        <v>0</v>
      </c>
    </row>
    <row r="598" spans="2:65" s="1" customFormat="1" ht="22.5" customHeight="1">
      <c r="B598" s="36"/>
      <c r="C598" s="202" t="s">
        <v>1185</v>
      </c>
      <c r="D598" s="202" t="s">
        <v>142</v>
      </c>
      <c r="E598" s="203" t="s">
        <v>1186</v>
      </c>
      <c r="F598" s="204" t="s">
        <v>1187</v>
      </c>
      <c r="G598" s="205" t="s">
        <v>212</v>
      </c>
      <c r="H598" s="206">
        <v>10</v>
      </c>
      <c r="I598" s="207"/>
      <c r="J598" s="208">
        <f>ROUND(I598*H598,2)</f>
        <v>0</v>
      </c>
      <c r="K598" s="204" t="s">
        <v>21</v>
      </c>
      <c r="L598" s="41"/>
      <c r="M598" s="209" t="s">
        <v>21</v>
      </c>
      <c r="N598" s="210" t="s">
        <v>46</v>
      </c>
      <c r="O598" s="77"/>
      <c r="P598" s="211">
        <f>O598*H598</f>
        <v>0</v>
      </c>
      <c r="Q598" s="211">
        <v>0</v>
      </c>
      <c r="R598" s="211">
        <f>Q598*H598</f>
        <v>0</v>
      </c>
      <c r="S598" s="211">
        <v>0</v>
      </c>
      <c r="T598" s="212">
        <f>S598*H598</f>
        <v>0</v>
      </c>
      <c r="AR598" s="15" t="s">
        <v>1188</v>
      </c>
      <c r="AT598" s="15" t="s">
        <v>142</v>
      </c>
      <c r="AU598" s="15" t="s">
        <v>83</v>
      </c>
      <c r="AY598" s="15" t="s">
        <v>140</v>
      </c>
      <c r="BE598" s="213">
        <f>IF(N598="základní",J598,0)</f>
        <v>0</v>
      </c>
      <c r="BF598" s="213">
        <f>IF(N598="snížená",J598,0)</f>
        <v>0</v>
      </c>
      <c r="BG598" s="213">
        <f>IF(N598="zákl. přenesená",J598,0)</f>
        <v>0</v>
      </c>
      <c r="BH598" s="213">
        <f>IF(N598="sníž. přenesená",J598,0)</f>
        <v>0</v>
      </c>
      <c r="BI598" s="213">
        <f>IF(N598="nulová",J598,0)</f>
        <v>0</v>
      </c>
      <c r="BJ598" s="15" t="s">
        <v>83</v>
      </c>
      <c r="BK598" s="213">
        <f>ROUND(I598*H598,2)</f>
        <v>0</v>
      </c>
      <c r="BL598" s="15" t="s">
        <v>1188</v>
      </c>
      <c r="BM598" s="15" t="s">
        <v>1189</v>
      </c>
    </row>
    <row r="599" spans="2:51" s="11" customFormat="1" ht="12">
      <c r="B599" s="217"/>
      <c r="C599" s="218"/>
      <c r="D599" s="214" t="s">
        <v>151</v>
      </c>
      <c r="E599" s="219" t="s">
        <v>21</v>
      </c>
      <c r="F599" s="220" t="s">
        <v>1190</v>
      </c>
      <c r="G599" s="218"/>
      <c r="H599" s="221">
        <v>10</v>
      </c>
      <c r="I599" s="222"/>
      <c r="J599" s="218"/>
      <c r="K599" s="218"/>
      <c r="L599" s="223"/>
      <c r="M599" s="224"/>
      <c r="N599" s="225"/>
      <c r="O599" s="225"/>
      <c r="P599" s="225"/>
      <c r="Q599" s="225"/>
      <c r="R599" s="225"/>
      <c r="S599" s="225"/>
      <c r="T599" s="226"/>
      <c r="AT599" s="227" t="s">
        <v>151</v>
      </c>
      <c r="AU599" s="227" t="s">
        <v>83</v>
      </c>
      <c r="AV599" s="11" t="s">
        <v>85</v>
      </c>
      <c r="AW599" s="11" t="s">
        <v>36</v>
      </c>
      <c r="AX599" s="11" t="s">
        <v>83</v>
      </c>
      <c r="AY599" s="227" t="s">
        <v>140</v>
      </c>
    </row>
    <row r="600" spans="2:65" s="1" customFormat="1" ht="22.5" customHeight="1">
      <c r="B600" s="36"/>
      <c r="C600" s="202" t="s">
        <v>1191</v>
      </c>
      <c r="D600" s="202" t="s">
        <v>142</v>
      </c>
      <c r="E600" s="203" t="s">
        <v>1192</v>
      </c>
      <c r="F600" s="204" t="s">
        <v>1193</v>
      </c>
      <c r="G600" s="205" t="s">
        <v>212</v>
      </c>
      <c r="H600" s="206">
        <v>8</v>
      </c>
      <c r="I600" s="207"/>
      <c r="J600" s="208">
        <f>ROUND(I600*H600,2)</f>
        <v>0</v>
      </c>
      <c r="K600" s="204" t="s">
        <v>21</v>
      </c>
      <c r="L600" s="41"/>
      <c r="M600" s="209" t="s">
        <v>21</v>
      </c>
      <c r="N600" s="210" t="s">
        <v>46</v>
      </c>
      <c r="O600" s="77"/>
      <c r="P600" s="211">
        <f>O600*H600</f>
        <v>0</v>
      </c>
      <c r="Q600" s="211">
        <v>0</v>
      </c>
      <c r="R600" s="211">
        <f>Q600*H600</f>
        <v>0</v>
      </c>
      <c r="S600" s="211">
        <v>0</v>
      </c>
      <c r="T600" s="212">
        <f>S600*H600</f>
        <v>0</v>
      </c>
      <c r="AR600" s="15" t="s">
        <v>1188</v>
      </c>
      <c r="AT600" s="15" t="s">
        <v>142</v>
      </c>
      <c r="AU600" s="15" t="s">
        <v>83</v>
      </c>
      <c r="AY600" s="15" t="s">
        <v>140</v>
      </c>
      <c r="BE600" s="213">
        <f>IF(N600="základní",J600,0)</f>
        <v>0</v>
      </c>
      <c r="BF600" s="213">
        <f>IF(N600="snížená",J600,0)</f>
        <v>0</v>
      </c>
      <c r="BG600" s="213">
        <f>IF(N600="zákl. přenesená",J600,0)</f>
        <v>0</v>
      </c>
      <c r="BH600" s="213">
        <f>IF(N600="sníž. přenesená",J600,0)</f>
        <v>0</v>
      </c>
      <c r="BI600" s="213">
        <f>IF(N600="nulová",J600,0)</f>
        <v>0</v>
      </c>
      <c r="BJ600" s="15" t="s">
        <v>83</v>
      </c>
      <c r="BK600" s="213">
        <f>ROUND(I600*H600,2)</f>
        <v>0</v>
      </c>
      <c r="BL600" s="15" t="s">
        <v>1188</v>
      </c>
      <c r="BM600" s="15" t="s">
        <v>1194</v>
      </c>
    </row>
    <row r="601" spans="2:51" s="11" customFormat="1" ht="12">
      <c r="B601" s="217"/>
      <c r="C601" s="218"/>
      <c r="D601" s="214" t="s">
        <v>151</v>
      </c>
      <c r="E601" s="219" t="s">
        <v>21</v>
      </c>
      <c r="F601" s="220" t="s">
        <v>1195</v>
      </c>
      <c r="G601" s="218"/>
      <c r="H601" s="221">
        <v>8</v>
      </c>
      <c r="I601" s="222"/>
      <c r="J601" s="218"/>
      <c r="K601" s="218"/>
      <c r="L601" s="223"/>
      <c r="M601" s="249"/>
      <c r="N601" s="250"/>
      <c r="O601" s="250"/>
      <c r="P601" s="250"/>
      <c r="Q601" s="250"/>
      <c r="R601" s="250"/>
      <c r="S601" s="250"/>
      <c r="T601" s="251"/>
      <c r="AT601" s="227" t="s">
        <v>151</v>
      </c>
      <c r="AU601" s="227" t="s">
        <v>83</v>
      </c>
      <c r="AV601" s="11" t="s">
        <v>85</v>
      </c>
      <c r="AW601" s="11" t="s">
        <v>36</v>
      </c>
      <c r="AX601" s="11" t="s">
        <v>83</v>
      </c>
      <c r="AY601" s="227" t="s">
        <v>140</v>
      </c>
    </row>
    <row r="602" spans="2:12" s="1" customFormat="1" ht="6.95" customHeight="1">
      <c r="B602" s="55"/>
      <c r="C602" s="56"/>
      <c r="D602" s="56"/>
      <c r="E602" s="56"/>
      <c r="F602" s="56"/>
      <c r="G602" s="56"/>
      <c r="H602" s="56"/>
      <c r="I602" s="152"/>
      <c r="J602" s="56"/>
      <c r="K602" s="56"/>
      <c r="L602" s="41"/>
    </row>
  </sheetData>
  <sheetProtection password="CC35" sheet="1" objects="1" scenarios="1" formatColumns="0" formatRows="0" autoFilter="0"/>
  <autoFilter ref="C104:K601"/>
  <mergeCells count="9">
    <mergeCell ref="E7:H7"/>
    <mergeCell ref="E9:H9"/>
    <mergeCell ref="E18:H18"/>
    <mergeCell ref="E27:H27"/>
    <mergeCell ref="E48:H48"/>
    <mergeCell ref="E50:H50"/>
    <mergeCell ref="E95:H95"/>
    <mergeCell ref="E97:H9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7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88</v>
      </c>
    </row>
    <row r="3" spans="2:46" ht="6.95" customHeight="1">
      <c r="B3" s="122"/>
      <c r="C3" s="123"/>
      <c r="D3" s="123"/>
      <c r="E3" s="123"/>
      <c r="F3" s="123"/>
      <c r="G3" s="123"/>
      <c r="H3" s="123"/>
      <c r="I3" s="124"/>
      <c r="J3" s="123"/>
      <c r="K3" s="123"/>
      <c r="L3" s="18"/>
      <c r="AT3" s="15" t="s">
        <v>85</v>
      </c>
    </row>
    <row r="4" spans="2:46" ht="24.95" customHeight="1">
      <c r="B4" s="18"/>
      <c r="D4" s="125" t="s">
        <v>92</v>
      </c>
      <c r="L4" s="18"/>
      <c r="M4" s="22" t="s">
        <v>10</v>
      </c>
      <c r="AT4" s="15" t="s">
        <v>4</v>
      </c>
    </row>
    <row r="5" spans="2:12" ht="6.95" customHeight="1">
      <c r="B5" s="18"/>
      <c r="L5" s="18"/>
    </row>
    <row r="6" spans="2:12" ht="12" customHeight="1">
      <c r="B6" s="18"/>
      <c r="D6" s="126" t="s">
        <v>16</v>
      </c>
      <c r="L6" s="18"/>
    </row>
    <row r="7" spans="2:12" ht="16.5" customHeight="1">
      <c r="B7" s="18"/>
      <c r="E7" s="127" t="str">
        <f>'Rekapitulace stavby'!K6</f>
        <v>Bytový dům, Komenského 682 - sanace suterénního zdiva, vč. komplexního odvodnění objektu</v>
      </c>
      <c r="F7" s="126"/>
      <c r="G7" s="126"/>
      <c r="H7" s="126"/>
      <c r="L7" s="18"/>
    </row>
    <row r="8" spans="2:12" s="1" customFormat="1" ht="12" customHeight="1">
      <c r="B8" s="41"/>
      <c r="D8" s="126" t="s">
        <v>93</v>
      </c>
      <c r="I8" s="128"/>
      <c r="L8" s="41"/>
    </row>
    <row r="9" spans="2:12" s="1" customFormat="1" ht="36.95" customHeight="1">
      <c r="B9" s="41"/>
      <c r="E9" s="129" t="s">
        <v>1196</v>
      </c>
      <c r="F9" s="1"/>
      <c r="G9" s="1"/>
      <c r="H9" s="1"/>
      <c r="I9" s="128"/>
      <c r="L9" s="41"/>
    </row>
    <row r="10" spans="2:12" s="1" customFormat="1" ht="12">
      <c r="B10" s="41"/>
      <c r="I10" s="128"/>
      <c r="L10" s="41"/>
    </row>
    <row r="11" spans="2:12" s="1" customFormat="1" ht="12" customHeight="1">
      <c r="B11" s="41"/>
      <c r="D11" s="126" t="s">
        <v>18</v>
      </c>
      <c r="F11" s="15" t="s">
        <v>19</v>
      </c>
      <c r="I11" s="130" t="s">
        <v>20</v>
      </c>
      <c r="J11" s="15" t="s">
        <v>21</v>
      </c>
      <c r="L11" s="41"/>
    </row>
    <row r="12" spans="2:12" s="1" customFormat="1" ht="12" customHeight="1">
      <c r="B12" s="41"/>
      <c r="D12" s="126" t="s">
        <v>22</v>
      </c>
      <c r="F12" s="15" t="s">
        <v>23</v>
      </c>
      <c r="I12" s="130" t="s">
        <v>24</v>
      </c>
      <c r="J12" s="131" t="str">
        <f>'Rekapitulace stavby'!AN8</f>
        <v>30. 4. 2018</v>
      </c>
      <c r="L12" s="41"/>
    </row>
    <row r="13" spans="2:12" s="1" customFormat="1" ht="10.8" customHeight="1">
      <c r="B13" s="41"/>
      <c r="I13" s="128"/>
      <c r="L13" s="41"/>
    </row>
    <row r="14" spans="2:12" s="1" customFormat="1" ht="12" customHeight="1">
      <c r="B14" s="41"/>
      <c r="D14" s="126" t="s">
        <v>26</v>
      </c>
      <c r="I14" s="130" t="s">
        <v>27</v>
      </c>
      <c r="J14" s="15" t="s">
        <v>28</v>
      </c>
      <c r="L14" s="41"/>
    </row>
    <row r="15" spans="2:12" s="1" customFormat="1" ht="18" customHeight="1">
      <c r="B15" s="41"/>
      <c r="E15" s="15" t="s">
        <v>29</v>
      </c>
      <c r="I15" s="130" t="s">
        <v>30</v>
      </c>
      <c r="J15" s="15" t="s">
        <v>21</v>
      </c>
      <c r="L15" s="41"/>
    </row>
    <row r="16" spans="2:12" s="1" customFormat="1" ht="6.95" customHeight="1">
      <c r="B16" s="41"/>
      <c r="I16" s="128"/>
      <c r="L16" s="41"/>
    </row>
    <row r="17" spans="2:12" s="1" customFormat="1" ht="12" customHeight="1">
      <c r="B17" s="41"/>
      <c r="D17" s="126" t="s">
        <v>31</v>
      </c>
      <c r="I17" s="130" t="s">
        <v>27</v>
      </c>
      <c r="J17" s="31" t="str">
        <f>'Rekapitulace stavby'!AN13</f>
        <v>Vyplň údaj</v>
      </c>
      <c r="L17" s="41"/>
    </row>
    <row r="18" spans="2:12" s="1" customFormat="1" ht="18" customHeight="1">
      <c r="B18" s="41"/>
      <c r="E18" s="31" t="str">
        <f>'Rekapitulace stavby'!E14</f>
        <v>Vyplň údaj</v>
      </c>
      <c r="F18" s="15"/>
      <c r="G18" s="15"/>
      <c r="H18" s="15"/>
      <c r="I18" s="130" t="s">
        <v>30</v>
      </c>
      <c r="J18" s="31" t="str">
        <f>'Rekapitulace stavby'!AN14</f>
        <v>Vyplň údaj</v>
      </c>
      <c r="L18" s="41"/>
    </row>
    <row r="19" spans="2:12" s="1" customFormat="1" ht="6.95" customHeight="1">
      <c r="B19" s="41"/>
      <c r="I19" s="128"/>
      <c r="L19" s="41"/>
    </row>
    <row r="20" spans="2:12" s="1" customFormat="1" ht="12" customHeight="1">
      <c r="B20" s="41"/>
      <c r="D20" s="126" t="s">
        <v>33</v>
      </c>
      <c r="I20" s="130" t="s">
        <v>27</v>
      </c>
      <c r="J20" s="15" t="s">
        <v>34</v>
      </c>
      <c r="L20" s="41"/>
    </row>
    <row r="21" spans="2:12" s="1" customFormat="1" ht="18" customHeight="1">
      <c r="B21" s="41"/>
      <c r="E21" s="15" t="s">
        <v>35</v>
      </c>
      <c r="I21" s="130" t="s">
        <v>30</v>
      </c>
      <c r="J21" s="15" t="s">
        <v>21</v>
      </c>
      <c r="L21" s="41"/>
    </row>
    <row r="22" spans="2:12" s="1" customFormat="1" ht="6.95" customHeight="1">
      <c r="B22" s="41"/>
      <c r="I22" s="128"/>
      <c r="L22" s="41"/>
    </row>
    <row r="23" spans="2:12" s="1" customFormat="1" ht="12" customHeight="1">
      <c r="B23" s="41"/>
      <c r="D23" s="126" t="s">
        <v>37</v>
      </c>
      <c r="I23" s="130" t="s">
        <v>27</v>
      </c>
      <c r="J23" s="15" t="s">
        <v>21</v>
      </c>
      <c r="L23" s="41"/>
    </row>
    <row r="24" spans="2:12" s="1" customFormat="1" ht="18" customHeight="1">
      <c r="B24" s="41"/>
      <c r="E24" s="15" t="s">
        <v>38</v>
      </c>
      <c r="I24" s="130" t="s">
        <v>30</v>
      </c>
      <c r="J24" s="15" t="s">
        <v>21</v>
      </c>
      <c r="L24" s="41"/>
    </row>
    <row r="25" spans="2:12" s="1" customFormat="1" ht="6.95" customHeight="1">
      <c r="B25" s="41"/>
      <c r="I25" s="128"/>
      <c r="L25" s="41"/>
    </row>
    <row r="26" spans="2:12" s="1" customFormat="1" ht="12" customHeight="1">
      <c r="B26" s="41"/>
      <c r="D26" s="126" t="s">
        <v>39</v>
      </c>
      <c r="I26" s="128"/>
      <c r="L26" s="41"/>
    </row>
    <row r="27" spans="2:12" s="6" customFormat="1" ht="16.5" customHeight="1">
      <c r="B27" s="132"/>
      <c r="E27" s="133" t="s">
        <v>21</v>
      </c>
      <c r="F27" s="133"/>
      <c r="G27" s="133"/>
      <c r="H27" s="133"/>
      <c r="I27" s="134"/>
      <c r="L27" s="132"/>
    </row>
    <row r="28" spans="2:12" s="1" customFormat="1" ht="6.95" customHeight="1">
      <c r="B28" s="41"/>
      <c r="I28" s="128"/>
      <c r="L28" s="41"/>
    </row>
    <row r="29" spans="2:12" s="1" customFormat="1" ht="6.95" customHeight="1">
      <c r="B29" s="41"/>
      <c r="D29" s="69"/>
      <c r="E29" s="69"/>
      <c r="F29" s="69"/>
      <c r="G29" s="69"/>
      <c r="H29" s="69"/>
      <c r="I29" s="135"/>
      <c r="J29" s="69"/>
      <c r="K29" s="69"/>
      <c r="L29" s="41"/>
    </row>
    <row r="30" spans="2:12" s="1" customFormat="1" ht="25.4" customHeight="1">
      <c r="B30" s="41"/>
      <c r="D30" s="136" t="s">
        <v>41</v>
      </c>
      <c r="I30" s="128"/>
      <c r="J30" s="137">
        <f>ROUND(J90,2)</f>
        <v>0</v>
      </c>
      <c r="L30" s="41"/>
    </row>
    <row r="31" spans="2:12" s="1" customFormat="1" ht="6.95" customHeight="1">
      <c r="B31" s="41"/>
      <c r="D31" s="69"/>
      <c r="E31" s="69"/>
      <c r="F31" s="69"/>
      <c r="G31" s="69"/>
      <c r="H31" s="69"/>
      <c r="I31" s="135"/>
      <c r="J31" s="69"/>
      <c r="K31" s="69"/>
      <c r="L31" s="41"/>
    </row>
    <row r="32" spans="2:12" s="1" customFormat="1" ht="14.4" customHeight="1">
      <c r="B32" s="41"/>
      <c r="F32" s="138" t="s">
        <v>43</v>
      </c>
      <c r="I32" s="139" t="s">
        <v>42</v>
      </c>
      <c r="J32" s="138" t="s">
        <v>44</v>
      </c>
      <c r="L32" s="41"/>
    </row>
    <row r="33" spans="2:12" s="1" customFormat="1" ht="14.4" customHeight="1">
      <c r="B33" s="41"/>
      <c r="D33" s="126" t="s">
        <v>45</v>
      </c>
      <c r="E33" s="126" t="s">
        <v>46</v>
      </c>
      <c r="F33" s="140">
        <f>ROUND((SUM(BE90:BE272)),2)</f>
        <v>0</v>
      </c>
      <c r="I33" s="141">
        <v>0.21</v>
      </c>
      <c r="J33" s="140">
        <f>ROUND(((SUM(BE90:BE272))*I33),2)</f>
        <v>0</v>
      </c>
      <c r="L33" s="41"/>
    </row>
    <row r="34" spans="2:12" s="1" customFormat="1" ht="14.4" customHeight="1">
      <c r="B34" s="41"/>
      <c r="E34" s="126" t="s">
        <v>47</v>
      </c>
      <c r="F34" s="140">
        <f>ROUND((SUM(BF90:BF272)),2)</f>
        <v>0</v>
      </c>
      <c r="I34" s="141">
        <v>0.15</v>
      </c>
      <c r="J34" s="140">
        <f>ROUND(((SUM(BF90:BF272))*I34),2)</f>
        <v>0</v>
      </c>
      <c r="L34" s="41"/>
    </row>
    <row r="35" spans="2:12" s="1" customFormat="1" ht="14.4" customHeight="1" hidden="1">
      <c r="B35" s="41"/>
      <c r="E35" s="126" t="s">
        <v>48</v>
      </c>
      <c r="F35" s="140">
        <f>ROUND((SUM(BG90:BG272)),2)</f>
        <v>0</v>
      </c>
      <c r="I35" s="141">
        <v>0.21</v>
      </c>
      <c r="J35" s="140">
        <f>0</f>
        <v>0</v>
      </c>
      <c r="L35" s="41"/>
    </row>
    <row r="36" spans="2:12" s="1" customFormat="1" ht="14.4" customHeight="1" hidden="1">
      <c r="B36" s="41"/>
      <c r="E36" s="126" t="s">
        <v>49</v>
      </c>
      <c r="F36" s="140">
        <f>ROUND((SUM(BH90:BH272)),2)</f>
        <v>0</v>
      </c>
      <c r="I36" s="141">
        <v>0.15</v>
      </c>
      <c r="J36" s="140">
        <f>0</f>
        <v>0</v>
      </c>
      <c r="L36" s="41"/>
    </row>
    <row r="37" spans="2:12" s="1" customFormat="1" ht="14.4" customHeight="1" hidden="1">
      <c r="B37" s="41"/>
      <c r="E37" s="126" t="s">
        <v>50</v>
      </c>
      <c r="F37" s="140">
        <f>ROUND((SUM(BI90:BI272)),2)</f>
        <v>0</v>
      </c>
      <c r="I37" s="141">
        <v>0</v>
      </c>
      <c r="J37" s="140">
        <f>0</f>
        <v>0</v>
      </c>
      <c r="L37" s="41"/>
    </row>
    <row r="38" spans="2:12" s="1" customFormat="1" ht="6.95" customHeight="1">
      <c r="B38" s="41"/>
      <c r="I38" s="128"/>
      <c r="L38" s="41"/>
    </row>
    <row r="39" spans="2:12" s="1" customFormat="1" ht="25.4" customHeight="1">
      <c r="B39" s="41"/>
      <c r="C39" s="142"/>
      <c r="D39" s="143" t="s">
        <v>51</v>
      </c>
      <c r="E39" s="144"/>
      <c r="F39" s="144"/>
      <c r="G39" s="145" t="s">
        <v>52</v>
      </c>
      <c r="H39" s="146" t="s">
        <v>53</v>
      </c>
      <c r="I39" s="147"/>
      <c r="J39" s="148">
        <f>SUM(J30:J37)</f>
        <v>0</v>
      </c>
      <c r="K39" s="149"/>
      <c r="L39" s="41"/>
    </row>
    <row r="40" spans="2:12" s="1" customFormat="1" ht="14.4" customHeight="1">
      <c r="B40" s="150"/>
      <c r="C40" s="151"/>
      <c r="D40" s="151"/>
      <c r="E40" s="151"/>
      <c r="F40" s="151"/>
      <c r="G40" s="151"/>
      <c r="H40" s="151"/>
      <c r="I40" s="152"/>
      <c r="J40" s="151"/>
      <c r="K40" s="151"/>
      <c r="L40" s="41"/>
    </row>
    <row r="44" spans="2:12" s="1" customFormat="1" ht="6.95" customHeight="1">
      <c r="B44" s="153"/>
      <c r="C44" s="154"/>
      <c r="D44" s="154"/>
      <c r="E44" s="154"/>
      <c r="F44" s="154"/>
      <c r="G44" s="154"/>
      <c r="H44" s="154"/>
      <c r="I44" s="155"/>
      <c r="J44" s="154"/>
      <c r="K44" s="154"/>
      <c r="L44" s="41"/>
    </row>
    <row r="45" spans="2:12" s="1" customFormat="1" ht="24.95" customHeight="1">
      <c r="B45" s="36"/>
      <c r="C45" s="21" t="s">
        <v>95</v>
      </c>
      <c r="D45" s="37"/>
      <c r="E45" s="37"/>
      <c r="F45" s="37"/>
      <c r="G45" s="37"/>
      <c r="H45" s="37"/>
      <c r="I45" s="128"/>
      <c r="J45" s="37"/>
      <c r="K45" s="37"/>
      <c r="L45" s="41"/>
    </row>
    <row r="46" spans="2:12" s="1" customFormat="1" ht="6.95" customHeight="1">
      <c r="B46" s="36"/>
      <c r="C46" s="37"/>
      <c r="D46" s="37"/>
      <c r="E46" s="37"/>
      <c r="F46" s="37"/>
      <c r="G46" s="37"/>
      <c r="H46" s="37"/>
      <c r="I46" s="128"/>
      <c r="J46" s="37"/>
      <c r="K46" s="37"/>
      <c r="L46" s="41"/>
    </row>
    <row r="47" spans="2:12" s="1" customFormat="1" ht="12" customHeight="1">
      <c r="B47" s="36"/>
      <c r="C47" s="30" t="s">
        <v>16</v>
      </c>
      <c r="D47" s="37"/>
      <c r="E47" s="37"/>
      <c r="F47" s="37"/>
      <c r="G47" s="37"/>
      <c r="H47" s="37"/>
      <c r="I47" s="128"/>
      <c r="J47" s="37"/>
      <c r="K47" s="37"/>
      <c r="L47" s="41"/>
    </row>
    <row r="48" spans="2:12" s="1" customFormat="1" ht="16.5" customHeight="1">
      <c r="B48" s="36"/>
      <c r="C48" s="37"/>
      <c r="D48" s="37"/>
      <c r="E48" s="156" t="str">
        <f>E7</f>
        <v>Bytový dům, Komenského 682 - sanace suterénního zdiva, vč. komplexního odvodnění objektu</v>
      </c>
      <c r="F48" s="30"/>
      <c r="G48" s="30"/>
      <c r="H48" s="30"/>
      <c r="I48" s="128"/>
      <c r="J48" s="37"/>
      <c r="K48" s="37"/>
      <c r="L48" s="41"/>
    </row>
    <row r="49" spans="2:12" s="1" customFormat="1" ht="12" customHeight="1">
      <c r="B49" s="36"/>
      <c r="C49" s="30" t="s">
        <v>93</v>
      </c>
      <c r="D49" s="37"/>
      <c r="E49" s="37"/>
      <c r="F49" s="37"/>
      <c r="G49" s="37"/>
      <c r="H49" s="37"/>
      <c r="I49" s="128"/>
      <c r="J49" s="37"/>
      <c r="K49" s="37"/>
      <c r="L49" s="41"/>
    </row>
    <row r="50" spans="2:12" s="1" customFormat="1" ht="16.5" customHeight="1">
      <c r="B50" s="36"/>
      <c r="C50" s="37"/>
      <c r="D50" s="37"/>
      <c r="E50" s="62" t="str">
        <f>E9</f>
        <v>02 - Odvodnění objektu</v>
      </c>
      <c r="F50" s="37"/>
      <c r="G50" s="37"/>
      <c r="H50" s="37"/>
      <c r="I50" s="128"/>
      <c r="J50" s="37"/>
      <c r="K50" s="37"/>
      <c r="L50" s="41"/>
    </row>
    <row r="51" spans="2:12" s="1" customFormat="1" ht="6.95" customHeight="1">
      <c r="B51" s="36"/>
      <c r="C51" s="37"/>
      <c r="D51" s="37"/>
      <c r="E51" s="37"/>
      <c r="F51" s="37"/>
      <c r="G51" s="37"/>
      <c r="H51" s="37"/>
      <c r="I51" s="128"/>
      <c r="J51" s="37"/>
      <c r="K51" s="37"/>
      <c r="L51" s="41"/>
    </row>
    <row r="52" spans="2:12" s="1" customFormat="1" ht="12" customHeight="1">
      <c r="B52" s="36"/>
      <c r="C52" s="30" t="s">
        <v>22</v>
      </c>
      <c r="D52" s="37"/>
      <c r="E52" s="37"/>
      <c r="F52" s="25" t="str">
        <f>F12</f>
        <v>Obec Třinec</v>
      </c>
      <c r="G52" s="37"/>
      <c r="H52" s="37"/>
      <c r="I52" s="130" t="s">
        <v>24</v>
      </c>
      <c r="J52" s="65" t="str">
        <f>IF(J12="","",J12)</f>
        <v>30. 4. 2018</v>
      </c>
      <c r="K52" s="37"/>
      <c r="L52" s="41"/>
    </row>
    <row r="53" spans="2:12" s="1" customFormat="1" ht="6.95" customHeight="1">
      <c r="B53" s="36"/>
      <c r="C53" s="37"/>
      <c r="D53" s="37"/>
      <c r="E53" s="37"/>
      <c r="F53" s="37"/>
      <c r="G53" s="37"/>
      <c r="H53" s="37"/>
      <c r="I53" s="128"/>
      <c r="J53" s="37"/>
      <c r="K53" s="37"/>
      <c r="L53" s="41"/>
    </row>
    <row r="54" spans="2:12" s="1" customFormat="1" ht="24.9" customHeight="1">
      <c r="B54" s="36"/>
      <c r="C54" s="30" t="s">
        <v>26</v>
      </c>
      <c r="D54" s="37"/>
      <c r="E54" s="37"/>
      <c r="F54" s="25" t="str">
        <f>E15</f>
        <v>Město Třinec</v>
      </c>
      <c r="G54" s="37"/>
      <c r="H54" s="37"/>
      <c r="I54" s="130" t="s">
        <v>33</v>
      </c>
      <c r="J54" s="34" t="str">
        <f>E21</f>
        <v>Projekční kancelář lay-out s.r.o.</v>
      </c>
      <c r="K54" s="37"/>
      <c r="L54" s="41"/>
    </row>
    <row r="55" spans="2:12" s="1" customFormat="1" ht="13.65" customHeight="1">
      <c r="B55" s="36"/>
      <c r="C55" s="30" t="s">
        <v>31</v>
      </c>
      <c r="D55" s="37"/>
      <c r="E55" s="37"/>
      <c r="F55" s="25" t="str">
        <f>IF(E18="","",E18)</f>
        <v>Vyplň údaj</v>
      </c>
      <c r="G55" s="37"/>
      <c r="H55" s="37"/>
      <c r="I55" s="130" t="s">
        <v>37</v>
      </c>
      <c r="J55" s="34" t="str">
        <f>E24</f>
        <v>Přemysl Cieslar</v>
      </c>
      <c r="K55" s="37"/>
      <c r="L55" s="41"/>
    </row>
    <row r="56" spans="2:12" s="1" customFormat="1" ht="10.3" customHeight="1">
      <c r="B56" s="36"/>
      <c r="C56" s="37"/>
      <c r="D56" s="37"/>
      <c r="E56" s="37"/>
      <c r="F56" s="37"/>
      <c r="G56" s="37"/>
      <c r="H56" s="37"/>
      <c r="I56" s="128"/>
      <c r="J56" s="37"/>
      <c r="K56" s="37"/>
      <c r="L56" s="41"/>
    </row>
    <row r="57" spans="2:12" s="1" customFormat="1" ht="29.25" customHeight="1">
      <c r="B57" s="36"/>
      <c r="C57" s="157" t="s">
        <v>96</v>
      </c>
      <c r="D57" s="158"/>
      <c r="E57" s="158"/>
      <c r="F57" s="158"/>
      <c r="G57" s="158"/>
      <c r="H57" s="158"/>
      <c r="I57" s="159"/>
      <c r="J57" s="160" t="s">
        <v>97</v>
      </c>
      <c r="K57" s="158"/>
      <c r="L57" s="41"/>
    </row>
    <row r="58" spans="2:12" s="1" customFormat="1" ht="10.3" customHeight="1">
      <c r="B58" s="36"/>
      <c r="C58" s="37"/>
      <c r="D58" s="37"/>
      <c r="E58" s="37"/>
      <c r="F58" s="37"/>
      <c r="G58" s="37"/>
      <c r="H58" s="37"/>
      <c r="I58" s="128"/>
      <c r="J58" s="37"/>
      <c r="K58" s="37"/>
      <c r="L58" s="41"/>
    </row>
    <row r="59" spans="2:47" s="1" customFormat="1" ht="22.8" customHeight="1">
      <c r="B59" s="36"/>
      <c r="C59" s="161" t="s">
        <v>73</v>
      </c>
      <c r="D59" s="37"/>
      <c r="E59" s="37"/>
      <c r="F59" s="37"/>
      <c r="G59" s="37"/>
      <c r="H59" s="37"/>
      <c r="I59" s="128"/>
      <c r="J59" s="95">
        <f>J90</f>
        <v>0</v>
      </c>
      <c r="K59" s="37"/>
      <c r="L59" s="41"/>
      <c r="AU59" s="15" t="s">
        <v>98</v>
      </c>
    </row>
    <row r="60" spans="2:12" s="7" customFormat="1" ht="24.95" customHeight="1">
      <c r="B60" s="162"/>
      <c r="C60" s="163"/>
      <c r="D60" s="164" t="s">
        <v>99</v>
      </c>
      <c r="E60" s="165"/>
      <c r="F60" s="165"/>
      <c r="G60" s="165"/>
      <c r="H60" s="165"/>
      <c r="I60" s="166"/>
      <c r="J60" s="167">
        <f>J91</f>
        <v>0</v>
      </c>
      <c r="K60" s="163"/>
      <c r="L60" s="168"/>
    </row>
    <row r="61" spans="2:12" s="8" customFormat="1" ht="19.9" customHeight="1">
      <c r="B61" s="169"/>
      <c r="C61" s="170"/>
      <c r="D61" s="171" t="s">
        <v>100</v>
      </c>
      <c r="E61" s="172"/>
      <c r="F61" s="172"/>
      <c r="G61" s="172"/>
      <c r="H61" s="172"/>
      <c r="I61" s="173"/>
      <c r="J61" s="174">
        <f>J92</f>
        <v>0</v>
      </c>
      <c r="K61" s="170"/>
      <c r="L61" s="175"/>
    </row>
    <row r="62" spans="2:12" s="8" customFormat="1" ht="19.9" customHeight="1">
      <c r="B62" s="169"/>
      <c r="C62" s="170"/>
      <c r="D62" s="171" t="s">
        <v>1197</v>
      </c>
      <c r="E62" s="172"/>
      <c r="F62" s="172"/>
      <c r="G62" s="172"/>
      <c r="H62" s="172"/>
      <c r="I62" s="173"/>
      <c r="J62" s="174">
        <f>J164</f>
        <v>0</v>
      </c>
      <c r="K62" s="170"/>
      <c r="L62" s="175"/>
    </row>
    <row r="63" spans="2:12" s="8" customFormat="1" ht="19.9" customHeight="1">
      <c r="B63" s="169"/>
      <c r="C63" s="170"/>
      <c r="D63" s="171" t="s">
        <v>104</v>
      </c>
      <c r="E63" s="172"/>
      <c r="F63" s="172"/>
      <c r="G63" s="172"/>
      <c r="H63" s="172"/>
      <c r="I63" s="173"/>
      <c r="J63" s="174">
        <f>J168</f>
        <v>0</v>
      </c>
      <c r="K63" s="170"/>
      <c r="L63" s="175"/>
    </row>
    <row r="64" spans="2:12" s="8" customFormat="1" ht="19.9" customHeight="1">
      <c r="B64" s="169"/>
      <c r="C64" s="170"/>
      <c r="D64" s="171" t="s">
        <v>105</v>
      </c>
      <c r="E64" s="172"/>
      <c r="F64" s="172"/>
      <c r="G64" s="172"/>
      <c r="H64" s="172"/>
      <c r="I64" s="173"/>
      <c r="J64" s="174">
        <f>J189</f>
        <v>0</v>
      </c>
      <c r="K64" s="170"/>
      <c r="L64" s="175"/>
    </row>
    <row r="65" spans="2:12" s="8" customFormat="1" ht="19.9" customHeight="1">
      <c r="B65" s="169"/>
      <c r="C65" s="170"/>
      <c r="D65" s="171" t="s">
        <v>106</v>
      </c>
      <c r="E65" s="172"/>
      <c r="F65" s="172"/>
      <c r="G65" s="172"/>
      <c r="H65" s="172"/>
      <c r="I65" s="173"/>
      <c r="J65" s="174">
        <f>J198</f>
        <v>0</v>
      </c>
      <c r="K65" s="170"/>
      <c r="L65" s="175"/>
    </row>
    <row r="66" spans="2:12" s="8" customFormat="1" ht="19.9" customHeight="1">
      <c r="B66" s="169"/>
      <c r="C66" s="170"/>
      <c r="D66" s="171" t="s">
        <v>107</v>
      </c>
      <c r="E66" s="172"/>
      <c r="F66" s="172"/>
      <c r="G66" s="172"/>
      <c r="H66" s="172"/>
      <c r="I66" s="173"/>
      <c r="J66" s="174">
        <f>J210</f>
        <v>0</v>
      </c>
      <c r="K66" s="170"/>
      <c r="L66" s="175"/>
    </row>
    <row r="67" spans="2:12" s="7" customFormat="1" ht="24.95" customHeight="1">
      <c r="B67" s="162"/>
      <c r="C67" s="163"/>
      <c r="D67" s="164" t="s">
        <v>108</v>
      </c>
      <c r="E67" s="165"/>
      <c r="F67" s="165"/>
      <c r="G67" s="165"/>
      <c r="H67" s="165"/>
      <c r="I67" s="166"/>
      <c r="J67" s="167">
        <f>J212</f>
        <v>0</v>
      </c>
      <c r="K67" s="163"/>
      <c r="L67" s="168"/>
    </row>
    <row r="68" spans="2:12" s="8" customFormat="1" ht="19.9" customHeight="1">
      <c r="B68" s="169"/>
      <c r="C68" s="170"/>
      <c r="D68" s="171" t="s">
        <v>111</v>
      </c>
      <c r="E68" s="172"/>
      <c r="F68" s="172"/>
      <c r="G68" s="172"/>
      <c r="H68" s="172"/>
      <c r="I68" s="173"/>
      <c r="J68" s="174">
        <f>J213</f>
        <v>0</v>
      </c>
      <c r="K68" s="170"/>
      <c r="L68" s="175"/>
    </row>
    <row r="69" spans="2:12" s="7" customFormat="1" ht="24.95" customHeight="1">
      <c r="B69" s="162"/>
      <c r="C69" s="163"/>
      <c r="D69" s="164" t="s">
        <v>122</v>
      </c>
      <c r="E69" s="165"/>
      <c r="F69" s="165"/>
      <c r="G69" s="165"/>
      <c r="H69" s="165"/>
      <c r="I69" s="166"/>
      <c r="J69" s="167">
        <f>J266</f>
        <v>0</v>
      </c>
      <c r="K69" s="163"/>
      <c r="L69" s="168"/>
    </row>
    <row r="70" spans="2:12" s="8" customFormat="1" ht="19.9" customHeight="1">
      <c r="B70" s="169"/>
      <c r="C70" s="170"/>
      <c r="D70" s="171" t="s">
        <v>123</v>
      </c>
      <c r="E70" s="172"/>
      <c r="F70" s="172"/>
      <c r="G70" s="172"/>
      <c r="H70" s="172"/>
      <c r="I70" s="173"/>
      <c r="J70" s="174">
        <f>J267</f>
        <v>0</v>
      </c>
      <c r="K70" s="170"/>
      <c r="L70" s="175"/>
    </row>
    <row r="71" spans="2:12" s="1" customFormat="1" ht="21.8" customHeight="1">
      <c r="B71" s="36"/>
      <c r="C71" s="37"/>
      <c r="D71" s="37"/>
      <c r="E71" s="37"/>
      <c r="F71" s="37"/>
      <c r="G71" s="37"/>
      <c r="H71" s="37"/>
      <c r="I71" s="128"/>
      <c r="J71" s="37"/>
      <c r="K71" s="37"/>
      <c r="L71" s="41"/>
    </row>
    <row r="72" spans="2:12" s="1" customFormat="1" ht="6.95" customHeight="1">
      <c r="B72" s="55"/>
      <c r="C72" s="56"/>
      <c r="D72" s="56"/>
      <c r="E72" s="56"/>
      <c r="F72" s="56"/>
      <c r="G72" s="56"/>
      <c r="H72" s="56"/>
      <c r="I72" s="152"/>
      <c r="J72" s="56"/>
      <c r="K72" s="56"/>
      <c r="L72" s="41"/>
    </row>
    <row r="76" spans="2:12" s="1" customFormat="1" ht="6.95" customHeight="1">
      <c r="B76" s="57"/>
      <c r="C76" s="58"/>
      <c r="D76" s="58"/>
      <c r="E76" s="58"/>
      <c r="F76" s="58"/>
      <c r="G76" s="58"/>
      <c r="H76" s="58"/>
      <c r="I76" s="155"/>
      <c r="J76" s="58"/>
      <c r="K76" s="58"/>
      <c r="L76" s="41"/>
    </row>
    <row r="77" spans="2:12" s="1" customFormat="1" ht="24.95" customHeight="1">
      <c r="B77" s="36"/>
      <c r="C77" s="21" t="s">
        <v>125</v>
      </c>
      <c r="D77" s="37"/>
      <c r="E77" s="37"/>
      <c r="F77" s="37"/>
      <c r="G77" s="37"/>
      <c r="H77" s="37"/>
      <c r="I77" s="128"/>
      <c r="J77" s="37"/>
      <c r="K77" s="37"/>
      <c r="L77" s="41"/>
    </row>
    <row r="78" spans="2:12" s="1" customFormat="1" ht="6.95" customHeight="1">
      <c r="B78" s="36"/>
      <c r="C78" s="37"/>
      <c r="D78" s="37"/>
      <c r="E78" s="37"/>
      <c r="F78" s="37"/>
      <c r="G78" s="37"/>
      <c r="H78" s="37"/>
      <c r="I78" s="128"/>
      <c r="J78" s="37"/>
      <c r="K78" s="37"/>
      <c r="L78" s="41"/>
    </row>
    <row r="79" spans="2:12" s="1" customFormat="1" ht="12" customHeight="1">
      <c r="B79" s="36"/>
      <c r="C79" s="30" t="s">
        <v>16</v>
      </c>
      <c r="D79" s="37"/>
      <c r="E79" s="37"/>
      <c r="F79" s="37"/>
      <c r="G79" s="37"/>
      <c r="H79" s="37"/>
      <c r="I79" s="128"/>
      <c r="J79" s="37"/>
      <c r="K79" s="37"/>
      <c r="L79" s="41"/>
    </row>
    <row r="80" spans="2:12" s="1" customFormat="1" ht="16.5" customHeight="1">
      <c r="B80" s="36"/>
      <c r="C80" s="37"/>
      <c r="D80" s="37"/>
      <c r="E80" s="156" t="str">
        <f>E7</f>
        <v>Bytový dům, Komenského 682 - sanace suterénního zdiva, vč. komplexního odvodnění objektu</v>
      </c>
      <c r="F80" s="30"/>
      <c r="G80" s="30"/>
      <c r="H80" s="30"/>
      <c r="I80" s="128"/>
      <c r="J80" s="37"/>
      <c r="K80" s="37"/>
      <c r="L80" s="41"/>
    </row>
    <row r="81" spans="2:12" s="1" customFormat="1" ht="12" customHeight="1">
      <c r="B81" s="36"/>
      <c r="C81" s="30" t="s">
        <v>93</v>
      </c>
      <c r="D81" s="37"/>
      <c r="E81" s="37"/>
      <c r="F81" s="37"/>
      <c r="G81" s="37"/>
      <c r="H81" s="37"/>
      <c r="I81" s="128"/>
      <c r="J81" s="37"/>
      <c r="K81" s="37"/>
      <c r="L81" s="41"/>
    </row>
    <row r="82" spans="2:12" s="1" customFormat="1" ht="16.5" customHeight="1">
      <c r="B82" s="36"/>
      <c r="C82" s="37"/>
      <c r="D82" s="37"/>
      <c r="E82" s="62" t="str">
        <f>E9</f>
        <v>02 - Odvodnění objektu</v>
      </c>
      <c r="F82" s="37"/>
      <c r="G82" s="37"/>
      <c r="H82" s="37"/>
      <c r="I82" s="128"/>
      <c r="J82" s="37"/>
      <c r="K82" s="37"/>
      <c r="L82" s="41"/>
    </row>
    <row r="83" spans="2:12" s="1" customFormat="1" ht="6.95" customHeight="1">
      <c r="B83" s="36"/>
      <c r="C83" s="37"/>
      <c r="D83" s="37"/>
      <c r="E83" s="37"/>
      <c r="F83" s="37"/>
      <c r="G83" s="37"/>
      <c r="H83" s="37"/>
      <c r="I83" s="128"/>
      <c r="J83" s="37"/>
      <c r="K83" s="37"/>
      <c r="L83" s="41"/>
    </row>
    <row r="84" spans="2:12" s="1" customFormat="1" ht="12" customHeight="1">
      <c r="B84" s="36"/>
      <c r="C84" s="30" t="s">
        <v>22</v>
      </c>
      <c r="D84" s="37"/>
      <c r="E84" s="37"/>
      <c r="F84" s="25" t="str">
        <f>F12</f>
        <v>Obec Třinec</v>
      </c>
      <c r="G84" s="37"/>
      <c r="H84" s="37"/>
      <c r="I84" s="130" t="s">
        <v>24</v>
      </c>
      <c r="J84" s="65" t="str">
        <f>IF(J12="","",J12)</f>
        <v>30. 4. 2018</v>
      </c>
      <c r="K84" s="37"/>
      <c r="L84" s="41"/>
    </row>
    <row r="85" spans="2:12" s="1" customFormat="1" ht="6.95" customHeight="1">
      <c r="B85" s="36"/>
      <c r="C85" s="37"/>
      <c r="D85" s="37"/>
      <c r="E85" s="37"/>
      <c r="F85" s="37"/>
      <c r="G85" s="37"/>
      <c r="H85" s="37"/>
      <c r="I85" s="128"/>
      <c r="J85" s="37"/>
      <c r="K85" s="37"/>
      <c r="L85" s="41"/>
    </row>
    <row r="86" spans="2:12" s="1" customFormat="1" ht="24.9" customHeight="1">
      <c r="B86" s="36"/>
      <c r="C86" s="30" t="s">
        <v>26</v>
      </c>
      <c r="D86" s="37"/>
      <c r="E86" s="37"/>
      <c r="F86" s="25" t="str">
        <f>E15</f>
        <v>Město Třinec</v>
      </c>
      <c r="G86" s="37"/>
      <c r="H86" s="37"/>
      <c r="I86" s="130" t="s">
        <v>33</v>
      </c>
      <c r="J86" s="34" t="str">
        <f>E21</f>
        <v>Projekční kancelář lay-out s.r.o.</v>
      </c>
      <c r="K86" s="37"/>
      <c r="L86" s="41"/>
    </row>
    <row r="87" spans="2:12" s="1" customFormat="1" ht="13.65" customHeight="1">
      <c r="B87" s="36"/>
      <c r="C87" s="30" t="s">
        <v>31</v>
      </c>
      <c r="D87" s="37"/>
      <c r="E87" s="37"/>
      <c r="F87" s="25" t="str">
        <f>IF(E18="","",E18)</f>
        <v>Vyplň údaj</v>
      </c>
      <c r="G87" s="37"/>
      <c r="H87" s="37"/>
      <c r="I87" s="130" t="s">
        <v>37</v>
      </c>
      <c r="J87" s="34" t="str">
        <f>E24</f>
        <v>Přemysl Cieslar</v>
      </c>
      <c r="K87" s="37"/>
      <c r="L87" s="41"/>
    </row>
    <row r="88" spans="2:12" s="1" customFormat="1" ht="10.3" customHeight="1">
      <c r="B88" s="36"/>
      <c r="C88" s="37"/>
      <c r="D88" s="37"/>
      <c r="E88" s="37"/>
      <c r="F88" s="37"/>
      <c r="G88" s="37"/>
      <c r="H88" s="37"/>
      <c r="I88" s="128"/>
      <c r="J88" s="37"/>
      <c r="K88" s="37"/>
      <c r="L88" s="41"/>
    </row>
    <row r="89" spans="2:20" s="9" customFormat="1" ht="29.25" customHeight="1">
      <c r="B89" s="176"/>
      <c r="C89" s="177" t="s">
        <v>126</v>
      </c>
      <c r="D89" s="178" t="s">
        <v>60</v>
      </c>
      <c r="E89" s="178" t="s">
        <v>56</v>
      </c>
      <c r="F89" s="178" t="s">
        <v>57</v>
      </c>
      <c r="G89" s="178" t="s">
        <v>127</v>
      </c>
      <c r="H89" s="178" t="s">
        <v>128</v>
      </c>
      <c r="I89" s="179" t="s">
        <v>129</v>
      </c>
      <c r="J89" s="178" t="s">
        <v>97</v>
      </c>
      <c r="K89" s="180" t="s">
        <v>130</v>
      </c>
      <c r="L89" s="181"/>
      <c r="M89" s="85" t="s">
        <v>21</v>
      </c>
      <c r="N89" s="86" t="s">
        <v>45</v>
      </c>
      <c r="O89" s="86" t="s">
        <v>131</v>
      </c>
      <c r="P89" s="86" t="s">
        <v>132</v>
      </c>
      <c r="Q89" s="86" t="s">
        <v>133</v>
      </c>
      <c r="R89" s="86" t="s">
        <v>134</v>
      </c>
      <c r="S89" s="86" t="s">
        <v>135</v>
      </c>
      <c r="T89" s="87" t="s">
        <v>136</v>
      </c>
    </row>
    <row r="90" spans="2:63" s="1" customFormat="1" ht="22.8" customHeight="1">
      <c r="B90" s="36"/>
      <c r="C90" s="92" t="s">
        <v>137</v>
      </c>
      <c r="D90" s="37"/>
      <c r="E90" s="37"/>
      <c r="F90" s="37"/>
      <c r="G90" s="37"/>
      <c r="H90" s="37"/>
      <c r="I90" s="128"/>
      <c r="J90" s="182">
        <f>BK90</f>
        <v>0</v>
      </c>
      <c r="K90" s="37"/>
      <c r="L90" s="41"/>
      <c r="M90" s="88"/>
      <c r="N90" s="89"/>
      <c r="O90" s="89"/>
      <c r="P90" s="183">
        <f>P91+P212+P266</f>
        <v>0</v>
      </c>
      <c r="Q90" s="89"/>
      <c r="R90" s="183">
        <f>R91+R212+R266</f>
        <v>149.102009</v>
      </c>
      <c r="S90" s="89"/>
      <c r="T90" s="184">
        <f>T91+T212+T266</f>
        <v>21.38889</v>
      </c>
      <c r="AT90" s="15" t="s">
        <v>74</v>
      </c>
      <c r="AU90" s="15" t="s">
        <v>98</v>
      </c>
      <c r="BK90" s="185">
        <f>BK91+BK212+BK266</f>
        <v>0</v>
      </c>
    </row>
    <row r="91" spans="2:63" s="10" customFormat="1" ht="25.9" customHeight="1">
      <c r="B91" s="186"/>
      <c r="C91" s="187"/>
      <c r="D91" s="188" t="s">
        <v>74</v>
      </c>
      <c r="E91" s="189" t="s">
        <v>138</v>
      </c>
      <c r="F91" s="189" t="s">
        <v>139</v>
      </c>
      <c r="G91" s="187"/>
      <c r="H91" s="187"/>
      <c r="I91" s="190"/>
      <c r="J91" s="191">
        <f>BK91</f>
        <v>0</v>
      </c>
      <c r="K91" s="187"/>
      <c r="L91" s="192"/>
      <c r="M91" s="193"/>
      <c r="N91" s="194"/>
      <c r="O91" s="194"/>
      <c r="P91" s="195">
        <f>P92+P164+P168+P189+P198+P210</f>
        <v>0</v>
      </c>
      <c r="Q91" s="194"/>
      <c r="R91" s="195">
        <f>R92+R164+R168+R189+R198+R210</f>
        <v>148.16650900000002</v>
      </c>
      <c r="S91" s="194"/>
      <c r="T91" s="196">
        <f>T92+T164+T168+T189+T198+T210</f>
        <v>5.76984</v>
      </c>
      <c r="AR91" s="197" t="s">
        <v>83</v>
      </c>
      <c r="AT91" s="198" t="s">
        <v>74</v>
      </c>
      <c r="AU91" s="198" t="s">
        <v>75</v>
      </c>
      <c r="AY91" s="197" t="s">
        <v>140</v>
      </c>
      <c r="BK91" s="199">
        <f>BK92+BK164+BK168+BK189+BK198+BK210</f>
        <v>0</v>
      </c>
    </row>
    <row r="92" spans="2:63" s="10" customFormat="1" ht="22.8" customHeight="1">
      <c r="B92" s="186"/>
      <c r="C92" s="187"/>
      <c r="D92" s="188" t="s">
        <v>74</v>
      </c>
      <c r="E92" s="200" t="s">
        <v>83</v>
      </c>
      <c r="F92" s="200" t="s">
        <v>141</v>
      </c>
      <c r="G92" s="187"/>
      <c r="H92" s="187"/>
      <c r="I92" s="190"/>
      <c r="J92" s="201">
        <f>BK92</f>
        <v>0</v>
      </c>
      <c r="K92" s="187"/>
      <c r="L92" s="192"/>
      <c r="M92" s="193"/>
      <c r="N92" s="194"/>
      <c r="O92" s="194"/>
      <c r="P92" s="195">
        <f>SUM(P93:P163)</f>
        <v>0</v>
      </c>
      <c r="Q92" s="194"/>
      <c r="R92" s="195">
        <f>SUM(R93:R163)</f>
        <v>116.22454</v>
      </c>
      <c r="S92" s="194"/>
      <c r="T92" s="196">
        <f>SUM(T93:T163)</f>
        <v>0</v>
      </c>
      <c r="AR92" s="197" t="s">
        <v>83</v>
      </c>
      <c r="AT92" s="198" t="s">
        <v>74</v>
      </c>
      <c r="AU92" s="198" t="s">
        <v>83</v>
      </c>
      <c r="AY92" s="197" t="s">
        <v>140</v>
      </c>
      <c r="BK92" s="199">
        <f>SUM(BK93:BK163)</f>
        <v>0</v>
      </c>
    </row>
    <row r="93" spans="2:65" s="1" customFormat="1" ht="16.5" customHeight="1">
      <c r="B93" s="36"/>
      <c r="C93" s="202" t="s">
        <v>83</v>
      </c>
      <c r="D93" s="202" t="s">
        <v>142</v>
      </c>
      <c r="E93" s="203" t="s">
        <v>1198</v>
      </c>
      <c r="F93" s="204" t="s">
        <v>1199</v>
      </c>
      <c r="G93" s="205" t="s">
        <v>199</v>
      </c>
      <c r="H93" s="206">
        <v>100</v>
      </c>
      <c r="I93" s="207"/>
      <c r="J93" s="208">
        <f>ROUND(I93*H93,2)</f>
        <v>0</v>
      </c>
      <c r="K93" s="204" t="s">
        <v>21</v>
      </c>
      <c r="L93" s="41"/>
      <c r="M93" s="209" t="s">
        <v>21</v>
      </c>
      <c r="N93" s="210" t="s">
        <v>46</v>
      </c>
      <c r="O93" s="77"/>
      <c r="P93" s="211">
        <f>O93*H93</f>
        <v>0</v>
      </c>
      <c r="Q93" s="211">
        <v>0.01559</v>
      </c>
      <c r="R93" s="211">
        <f>Q93*H93</f>
        <v>1.559</v>
      </c>
      <c r="S93" s="211">
        <v>0</v>
      </c>
      <c r="T93" s="212">
        <f>S93*H93</f>
        <v>0</v>
      </c>
      <c r="AR93" s="15" t="s">
        <v>147</v>
      </c>
      <c r="AT93" s="15" t="s">
        <v>142</v>
      </c>
      <c r="AU93" s="15" t="s">
        <v>85</v>
      </c>
      <c r="AY93" s="15" t="s">
        <v>140</v>
      </c>
      <c r="BE93" s="213">
        <f>IF(N93="základní",J93,0)</f>
        <v>0</v>
      </c>
      <c r="BF93" s="213">
        <f>IF(N93="snížená",J93,0)</f>
        <v>0</v>
      </c>
      <c r="BG93" s="213">
        <f>IF(N93="zákl. přenesená",J93,0)</f>
        <v>0</v>
      </c>
      <c r="BH93" s="213">
        <f>IF(N93="sníž. přenesená",J93,0)</f>
        <v>0</v>
      </c>
      <c r="BI93" s="213">
        <f>IF(N93="nulová",J93,0)</f>
        <v>0</v>
      </c>
      <c r="BJ93" s="15" t="s">
        <v>83</v>
      </c>
      <c r="BK93" s="213">
        <f>ROUND(I93*H93,2)</f>
        <v>0</v>
      </c>
      <c r="BL93" s="15" t="s">
        <v>147</v>
      </c>
      <c r="BM93" s="15" t="s">
        <v>1200</v>
      </c>
    </row>
    <row r="94" spans="2:47" s="1" customFormat="1" ht="12">
      <c r="B94" s="36"/>
      <c r="C94" s="37"/>
      <c r="D94" s="214" t="s">
        <v>149</v>
      </c>
      <c r="E94" s="37"/>
      <c r="F94" s="215" t="s">
        <v>207</v>
      </c>
      <c r="G94" s="37"/>
      <c r="H94" s="37"/>
      <c r="I94" s="128"/>
      <c r="J94" s="37"/>
      <c r="K94" s="37"/>
      <c r="L94" s="41"/>
      <c r="M94" s="216"/>
      <c r="N94" s="77"/>
      <c r="O94" s="77"/>
      <c r="P94" s="77"/>
      <c r="Q94" s="77"/>
      <c r="R94" s="77"/>
      <c r="S94" s="77"/>
      <c r="T94" s="78"/>
      <c r="AT94" s="15" t="s">
        <v>149</v>
      </c>
      <c r="AU94" s="15" t="s">
        <v>85</v>
      </c>
    </row>
    <row r="95" spans="2:51" s="11" customFormat="1" ht="12">
      <c r="B95" s="217"/>
      <c r="C95" s="218"/>
      <c r="D95" s="214" t="s">
        <v>151</v>
      </c>
      <c r="E95" s="219" t="s">
        <v>21</v>
      </c>
      <c r="F95" s="220" t="s">
        <v>1201</v>
      </c>
      <c r="G95" s="218"/>
      <c r="H95" s="221">
        <v>100</v>
      </c>
      <c r="I95" s="222"/>
      <c r="J95" s="218"/>
      <c r="K95" s="218"/>
      <c r="L95" s="223"/>
      <c r="M95" s="224"/>
      <c r="N95" s="225"/>
      <c r="O95" s="225"/>
      <c r="P95" s="225"/>
      <c r="Q95" s="225"/>
      <c r="R95" s="225"/>
      <c r="S95" s="225"/>
      <c r="T95" s="226"/>
      <c r="AT95" s="227" t="s">
        <v>151</v>
      </c>
      <c r="AU95" s="227" t="s">
        <v>85</v>
      </c>
      <c r="AV95" s="11" t="s">
        <v>85</v>
      </c>
      <c r="AW95" s="11" t="s">
        <v>36</v>
      </c>
      <c r="AX95" s="11" t="s">
        <v>83</v>
      </c>
      <c r="AY95" s="227" t="s">
        <v>140</v>
      </c>
    </row>
    <row r="96" spans="2:65" s="1" customFormat="1" ht="16.5" customHeight="1">
      <c r="B96" s="36"/>
      <c r="C96" s="202" t="s">
        <v>85</v>
      </c>
      <c r="D96" s="202" t="s">
        <v>142</v>
      </c>
      <c r="E96" s="203" t="s">
        <v>210</v>
      </c>
      <c r="F96" s="204" t="s">
        <v>211</v>
      </c>
      <c r="G96" s="205" t="s">
        <v>212</v>
      </c>
      <c r="H96" s="206">
        <v>56</v>
      </c>
      <c r="I96" s="207"/>
      <c r="J96" s="208">
        <f>ROUND(I96*H96,2)</f>
        <v>0</v>
      </c>
      <c r="K96" s="204" t="s">
        <v>146</v>
      </c>
      <c r="L96" s="41"/>
      <c r="M96" s="209" t="s">
        <v>21</v>
      </c>
      <c r="N96" s="210" t="s">
        <v>46</v>
      </c>
      <c r="O96" s="77"/>
      <c r="P96" s="211">
        <f>O96*H96</f>
        <v>0</v>
      </c>
      <c r="Q96" s="211">
        <v>0</v>
      </c>
      <c r="R96" s="211">
        <f>Q96*H96</f>
        <v>0</v>
      </c>
      <c r="S96" s="211">
        <v>0</v>
      </c>
      <c r="T96" s="212">
        <f>S96*H96</f>
        <v>0</v>
      </c>
      <c r="AR96" s="15" t="s">
        <v>147</v>
      </c>
      <c r="AT96" s="15" t="s">
        <v>142</v>
      </c>
      <c r="AU96" s="15" t="s">
        <v>85</v>
      </c>
      <c r="AY96" s="15" t="s">
        <v>140</v>
      </c>
      <c r="BE96" s="213">
        <f>IF(N96="základní",J96,0)</f>
        <v>0</v>
      </c>
      <c r="BF96" s="213">
        <f>IF(N96="snížená",J96,0)</f>
        <v>0</v>
      </c>
      <c r="BG96" s="213">
        <f>IF(N96="zákl. přenesená",J96,0)</f>
        <v>0</v>
      </c>
      <c r="BH96" s="213">
        <f>IF(N96="sníž. přenesená",J96,0)</f>
        <v>0</v>
      </c>
      <c r="BI96" s="213">
        <f>IF(N96="nulová",J96,0)</f>
        <v>0</v>
      </c>
      <c r="BJ96" s="15" t="s">
        <v>83</v>
      </c>
      <c r="BK96" s="213">
        <f>ROUND(I96*H96,2)</f>
        <v>0</v>
      </c>
      <c r="BL96" s="15" t="s">
        <v>147</v>
      </c>
      <c r="BM96" s="15" t="s">
        <v>1202</v>
      </c>
    </row>
    <row r="97" spans="2:47" s="1" customFormat="1" ht="12">
      <c r="B97" s="36"/>
      <c r="C97" s="37"/>
      <c r="D97" s="214" t="s">
        <v>149</v>
      </c>
      <c r="E97" s="37"/>
      <c r="F97" s="215" t="s">
        <v>214</v>
      </c>
      <c r="G97" s="37"/>
      <c r="H97" s="37"/>
      <c r="I97" s="128"/>
      <c r="J97" s="37"/>
      <c r="K97" s="37"/>
      <c r="L97" s="41"/>
      <c r="M97" s="216"/>
      <c r="N97" s="77"/>
      <c r="O97" s="77"/>
      <c r="P97" s="77"/>
      <c r="Q97" s="77"/>
      <c r="R97" s="77"/>
      <c r="S97" s="77"/>
      <c r="T97" s="78"/>
      <c r="AT97" s="15" t="s">
        <v>149</v>
      </c>
      <c r="AU97" s="15" t="s">
        <v>85</v>
      </c>
    </row>
    <row r="98" spans="2:51" s="11" customFormat="1" ht="12">
      <c r="B98" s="217"/>
      <c r="C98" s="218"/>
      <c r="D98" s="214" t="s">
        <v>151</v>
      </c>
      <c r="E98" s="219" t="s">
        <v>21</v>
      </c>
      <c r="F98" s="220" t="s">
        <v>215</v>
      </c>
      <c r="G98" s="218"/>
      <c r="H98" s="221">
        <v>56</v>
      </c>
      <c r="I98" s="222"/>
      <c r="J98" s="218"/>
      <c r="K98" s="218"/>
      <c r="L98" s="223"/>
      <c r="M98" s="224"/>
      <c r="N98" s="225"/>
      <c r="O98" s="225"/>
      <c r="P98" s="225"/>
      <c r="Q98" s="225"/>
      <c r="R98" s="225"/>
      <c r="S98" s="225"/>
      <c r="T98" s="226"/>
      <c r="AT98" s="227" t="s">
        <v>151</v>
      </c>
      <c r="AU98" s="227" t="s">
        <v>85</v>
      </c>
      <c r="AV98" s="11" t="s">
        <v>85</v>
      </c>
      <c r="AW98" s="11" t="s">
        <v>36</v>
      </c>
      <c r="AX98" s="11" t="s">
        <v>83</v>
      </c>
      <c r="AY98" s="227" t="s">
        <v>140</v>
      </c>
    </row>
    <row r="99" spans="2:65" s="1" customFormat="1" ht="16.5" customHeight="1">
      <c r="B99" s="36"/>
      <c r="C99" s="202" t="s">
        <v>159</v>
      </c>
      <c r="D99" s="202" t="s">
        <v>142</v>
      </c>
      <c r="E99" s="203" t="s">
        <v>1203</v>
      </c>
      <c r="F99" s="204" t="s">
        <v>1204</v>
      </c>
      <c r="G99" s="205" t="s">
        <v>1205</v>
      </c>
      <c r="H99" s="206">
        <v>60</v>
      </c>
      <c r="I99" s="207"/>
      <c r="J99" s="208">
        <f>ROUND(I99*H99,2)</f>
        <v>0</v>
      </c>
      <c r="K99" s="204" t="s">
        <v>146</v>
      </c>
      <c r="L99" s="41"/>
      <c r="M99" s="209" t="s">
        <v>21</v>
      </c>
      <c r="N99" s="210" t="s">
        <v>46</v>
      </c>
      <c r="O99" s="77"/>
      <c r="P99" s="211">
        <f>O99*H99</f>
        <v>0</v>
      </c>
      <c r="Q99" s="211">
        <v>0</v>
      </c>
      <c r="R99" s="211">
        <f>Q99*H99</f>
        <v>0</v>
      </c>
      <c r="S99" s="211">
        <v>0</v>
      </c>
      <c r="T99" s="212">
        <f>S99*H99</f>
        <v>0</v>
      </c>
      <c r="AR99" s="15" t="s">
        <v>147</v>
      </c>
      <c r="AT99" s="15" t="s">
        <v>142</v>
      </c>
      <c r="AU99" s="15" t="s">
        <v>85</v>
      </c>
      <c r="AY99" s="15" t="s">
        <v>140</v>
      </c>
      <c r="BE99" s="213">
        <f>IF(N99="základní",J99,0)</f>
        <v>0</v>
      </c>
      <c r="BF99" s="213">
        <f>IF(N99="snížená",J99,0)</f>
        <v>0</v>
      </c>
      <c r="BG99" s="213">
        <f>IF(N99="zákl. přenesená",J99,0)</f>
        <v>0</v>
      </c>
      <c r="BH99" s="213">
        <f>IF(N99="sníž. přenesená",J99,0)</f>
        <v>0</v>
      </c>
      <c r="BI99" s="213">
        <f>IF(N99="nulová",J99,0)</f>
        <v>0</v>
      </c>
      <c r="BJ99" s="15" t="s">
        <v>83</v>
      </c>
      <c r="BK99" s="213">
        <f>ROUND(I99*H99,2)</f>
        <v>0</v>
      </c>
      <c r="BL99" s="15" t="s">
        <v>147</v>
      </c>
      <c r="BM99" s="15" t="s">
        <v>1206</v>
      </c>
    </row>
    <row r="100" spans="2:47" s="1" customFormat="1" ht="12">
      <c r="B100" s="36"/>
      <c r="C100" s="37"/>
      <c r="D100" s="214" t="s">
        <v>149</v>
      </c>
      <c r="E100" s="37"/>
      <c r="F100" s="215" t="s">
        <v>1207</v>
      </c>
      <c r="G100" s="37"/>
      <c r="H100" s="37"/>
      <c r="I100" s="128"/>
      <c r="J100" s="37"/>
      <c r="K100" s="37"/>
      <c r="L100" s="41"/>
      <c r="M100" s="216"/>
      <c r="N100" s="77"/>
      <c r="O100" s="77"/>
      <c r="P100" s="77"/>
      <c r="Q100" s="77"/>
      <c r="R100" s="77"/>
      <c r="S100" s="77"/>
      <c r="T100" s="78"/>
      <c r="AT100" s="15" t="s">
        <v>149</v>
      </c>
      <c r="AU100" s="15" t="s">
        <v>85</v>
      </c>
    </row>
    <row r="101" spans="2:51" s="11" customFormat="1" ht="12">
      <c r="B101" s="217"/>
      <c r="C101" s="218"/>
      <c r="D101" s="214" t="s">
        <v>151</v>
      </c>
      <c r="E101" s="219" t="s">
        <v>21</v>
      </c>
      <c r="F101" s="220" t="s">
        <v>1208</v>
      </c>
      <c r="G101" s="218"/>
      <c r="H101" s="221">
        <v>60</v>
      </c>
      <c r="I101" s="222"/>
      <c r="J101" s="218"/>
      <c r="K101" s="218"/>
      <c r="L101" s="223"/>
      <c r="M101" s="224"/>
      <c r="N101" s="225"/>
      <c r="O101" s="225"/>
      <c r="P101" s="225"/>
      <c r="Q101" s="225"/>
      <c r="R101" s="225"/>
      <c r="S101" s="225"/>
      <c r="T101" s="226"/>
      <c r="AT101" s="227" t="s">
        <v>151</v>
      </c>
      <c r="AU101" s="227" t="s">
        <v>85</v>
      </c>
      <c r="AV101" s="11" t="s">
        <v>85</v>
      </c>
      <c r="AW101" s="11" t="s">
        <v>36</v>
      </c>
      <c r="AX101" s="11" t="s">
        <v>83</v>
      </c>
      <c r="AY101" s="227" t="s">
        <v>140</v>
      </c>
    </row>
    <row r="102" spans="2:65" s="1" customFormat="1" ht="33.75" customHeight="1">
      <c r="B102" s="36"/>
      <c r="C102" s="202" t="s">
        <v>147</v>
      </c>
      <c r="D102" s="202" t="s">
        <v>142</v>
      </c>
      <c r="E102" s="203" t="s">
        <v>217</v>
      </c>
      <c r="F102" s="204" t="s">
        <v>218</v>
      </c>
      <c r="G102" s="205" t="s">
        <v>199</v>
      </c>
      <c r="H102" s="206">
        <v>34</v>
      </c>
      <c r="I102" s="207"/>
      <c r="J102" s="208">
        <f>ROUND(I102*H102,2)</f>
        <v>0</v>
      </c>
      <c r="K102" s="204" t="s">
        <v>146</v>
      </c>
      <c r="L102" s="41"/>
      <c r="M102" s="209" t="s">
        <v>21</v>
      </c>
      <c r="N102" s="210" t="s">
        <v>46</v>
      </c>
      <c r="O102" s="77"/>
      <c r="P102" s="211">
        <f>O102*H102</f>
        <v>0</v>
      </c>
      <c r="Q102" s="211">
        <v>0.00868</v>
      </c>
      <c r="R102" s="211">
        <f>Q102*H102</f>
        <v>0.29512</v>
      </c>
      <c r="S102" s="211">
        <v>0</v>
      </c>
      <c r="T102" s="212">
        <f>S102*H102</f>
        <v>0</v>
      </c>
      <c r="AR102" s="15" t="s">
        <v>147</v>
      </c>
      <c r="AT102" s="15" t="s">
        <v>142</v>
      </c>
      <c r="AU102" s="15" t="s">
        <v>85</v>
      </c>
      <c r="AY102" s="15" t="s">
        <v>140</v>
      </c>
      <c r="BE102" s="213">
        <f>IF(N102="základní",J102,0)</f>
        <v>0</v>
      </c>
      <c r="BF102" s="213">
        <f>IF(N102="snížená",J102,0)</f>
        <v>0</v>
      </c>
      <c r="BG102" s="213">
        <f>IF(N102="zákl. přenesená",J102,0)</f>
        <v>0</v>
      </c>
      <c r="BH102" s="213">
        <f>IF(N102="sníž. přenesená",J102,0)</f>
        <v>0</v>
      </c>
      <c r="BI102" s="213">
        <f>IF(N102="nulová",J102,0)</f>
        <v>0</v>
      </c>
      <c r="BJ102" s="15" t="s">
        <v>83</v>
      </c>
      <c r="BK102" s="213">
        <f>ROUND(I102*H102,2)</f>
        <v>0</v>
      </c>
      <c r="BL102" s="15" t="s">
        <v>147</v>
      </c>
      <c r="BM102" s="15" t="s">
        <v>1209</v>
      </c>
    </row>
    <row r="103" spans="2:47" s="1" customFormat="1" ht="12">
      <c r="B103" s="36"/>
      <c r="C103" s="37"/>
      <c r="D103" s="214" t="s">
        <v>149</v>
      </c>
      <c r="E103" s="37"/>
      <c r="F103" s="215" t="s">
        <v>220</v>
      </c>
      <c r="G103" s="37"/>
      <c r="H103" s="37"/>
      <c r="I103" s="128"/>
      <c r="J103" s="37"/>
      <c r="K103" s="37"/>
      <c r="L103" s="41"/>
      <c r="M103" s="216"/>
      <c r="N103" s="77"/>
      <c r="O103" s="77"/>
      <c r="P103" s="77"/>
      <c r="Q103" s="77"/>
      <c r="R103" s="77"/>
      <c r="S103" s="77"/>
      <c r="T103" s="78"/>
      <c r="AT103" s="15" t="s">
        <v>149</v>
      </c>
      <c r="AU103" s="15" t="s">
        <v>85</v>
      </c>
    </row>
    <row r="104" spans="2:51" s="11" customFormat="1" ht="12">
      <c r="B104" s="217"/>
      <c r="C104" s="218"/>
      <c r="D104" s="214" t="s">
        <v>151</v>
      </c>
      <c r="E104" s="219" t="s">
        <v>21</v>
      </c>
      <c r="F104" s="220" t="s">
        <v>1210</v>
      </c>
      <c r="G104" s="218"/>
      <c r="H104" s="221">
        <v>34</v>
      </c>
      <c r="I104" s="222"/>
      <c r="J104" s="218"/>
      <c r="K104" s="218"/>
      <c r="L104" s="223"/>
      <c r="M104" s="224"/>
      <c r="N104" s="225"/>
      <c r="O104" s="225"/>
      <c r="P104" s="225"/>
      <c r="Q104" s="225"/>
      <c r="R104" s="225"/>
      <c r="S104" s="225"/>
      <c r="T104" s="226"/>
      <c r="AT104" s="227" t="s">
        <v>151</v>
      </c>
      <c r="AU104" s="227" t="s">
        <v>85</v>
      </c>
      <c r="AV104" s="11" t="s">
        <v>85</v>
      </c>
      <c r="AW104" s="11" t="s">
        <v>36</v>
      </c>
      <c r="AX104" s="11" t="s">
        <v>83</v>
      </c>
      <c r="AY104" s="227" t="s">
        <v>140</v>
      </c>
    </row>
    <row r="105" spans="2:65" s="1" customFormat="1" ht="33.75" customHeight="1">
      <c r="B105" s="36"/>
      <c r="C105" s="202" t="s">
        <v>170</v>
      </c>
      <c r="D105" s="202" t="s">
        <v>142</v>
      </c>
      <c r="E105" s="203" t="s">
        <v>223</v>
      </c>
      <c r="F105" s="204" t="s">
        <v>224</v>
      </c>
      <c r="G105" s="205" t="s">
        <v>199</v>
      </c>
      <c r="H105" s="206">
        <v>107</v>
      </c>
      <c r="I105" s="207"/>
      <c r="J105" s="208">
        <f>ROUND(I105*H105,2)</f>
        <v>0</v>
      </c>
      <c r="K105" s="204" t="s">
        <v>146</v>
      </c>
      <c r="L105" s="41"/>
      <c r="M105" s="209" t="s">
        <v>21</v>
      </c>
      <c r="N105" s="210" t="s">
        <v>46</v>
      </c>
      <c r="O105" s="77"/>
      <c r="P105" s="211">
        <f>O105*H105</f>
        <v>0</v>
      </c>
      <c r="Q105" s="211">
        <v>0.0369</v>
      </c>
      <c r="R105" s="211">
        <f>Q105*H105</f>
        <v>3.9483</v>
      </c>
      <c r="S105" s="211">
        <v>0</v>
      </c>
      <c r="T105" s="212">
        <f>S105*H105</f>
        <v>0</v>
      </c>
      <c r="AR105" s="15" t="s">
        <v>147</v>
      </c>
      <c r="AT105" s="15" t="s">
        <v>142</v>
      </c>
      <c r="AU105" s="15" t="s">
        <v>85</v>
      </c>
      <c r="AY105" s="15" t="s">
        <v>140</v>
      </c>
      <c r="BE105" s="213">
        <f>IF(N105="základní",J105,0)</f>
        <v>0</v>
      </c>
      <c r="BF105" s="213">
        <f>IF(N105="snížená",J105,0)</f>
        <v>0</v>
      </c>
      <c r="BG105" s="213">
        <f>IF(N105="zákl. přenesená",J105,0)</f>
        <v>0</v>
      </c>
      <c r="BH105" s="213">
        <f>IF(N105="sníž. přenesená",J105,0)</f>
        <v>0</v>
      </c>
      <c r="BI105" s="213">
        <f>IF(N105="nulová",J105,0)</f>
        <v>0</v>
      </c>
      <c r="BJ105" s="15" t="s">
        <v>83</v>
      </c>
      <c r="BK105" s="213">
        <f>ROUND(I105*H105,2)</f>
        <v>0</v>
      </c>
      <c r="BL105" s="15" t="s">
        <v>147</v>
      </c>
      <c r="BM105" s="15" t="s">
        <v>1211</v>
      </c>
    </row>
    <row r="106" spans="2:47" s="1" customFormat="1" ht="12">
      <c r="B106" s="36"/>
      <c r="C106" s="37"/>
      <c r="D106" s="214" t="s">
        <v>149</v>
      </c>
      <c r="E106" s="37"/>
      <c r="F106" s="215" t="s">
        <v>220</v>
      </c>
      <c r="G106" s="37"/>
      <c r="H106" s="37"/>
      <c r="I106" s="128"/>
      <c r="J106" s="37"/>
      <c r="K106" s="37"/>
      <c r="L106" s="41"/>
      <c r="M106" s="216"/>
      <c r="N106" s="77"/>
      <c r="O106" s="77"/>
      <c r="P106" s="77"/>
      <c r="Q106" s="77"/>
      <c r="R106" s="77"/>
      <c r="S106" s="77"/>
      <c r="T106" s="78"/>
      <c r="AT106" s="15" t="s">
        <v>149</v>
      </c>
      <c r="AU106" s="15" t="s">
        <v>85</v>
      </c>
    </row>
    <row r="107" spans="2:51" s="11" customFormat="1" ht="12">
      <c r="B107" s="217"/>
      <c r="C107" s="218"/>
      <c r="D107" s="214" t="s">
        <v>151</v>
      </c>
      <c r="E107" s="219" t="s">
        <v>21</v>
      </c>
      <c r="F107" s="220" t="s">
        <v>1212</v>
      </c>
      <c r="G107" s="218"/>
      <c r="H107" s="221">
        <v>107</v>
      </c>
      <c r="I107" s="222"/>
      <c r="J107" s="218"/>
      <c r="K107" s="218"/>
      <c r="L107" s="223"/>
      <c r="M107" s="224"/>
      <c r="N107" s="225"/>
      <c r="O107" s="225"/>
      <c r="P107" s="225"/>
      <c r="Q107" s="225"/>
      <c r="R107" s="225"/>
      <c r="S107" s="225"/>
      <c r="T107" s="226"/>
      <c r="AT107" s="227" t="s">
        <v>151</v>
      </c>
      <c r="AU107" s="227" t="s">
        <v>85</v>
      </c>
      <c r="AV107" s="11" t="s">
        <v>85</v>
      </c>
      <c r="AW107" s="11" t="s">
        <v>36</v>
      </c>
      <c r="AX107" s="11" t="s">
        <v>83</v>
      </c>
      <c r="AY107" s="227" t="s">
        <v>140</v>
      </c>
    </row>
    <row r="108" spans="2:65" s="1" customFormat="1" ht="16.5" customHeight="1">
      <c r="B108" s="36"/>
      <c r="C108" s="202" t="s">
        <v>176</v>
      </c>
      <c r="D108" s="202" t="s">
        <v>142</v>
      </c>
      <c r="E108" s="203" t="s">
        <v>227</v>
      </c>
      <c r="F108" s="204" t="s">
        <v>228</v>
      </c>
      <c r="G108" s="205" t="s">
        <v>162</v>
      </c>
      <c r="H108" s="206">
        <v>4</v>
      </c>
      <c r="I108" s="207"/>
      <c r="J108" s="208">
        <f>ROUND(I108*H108,2)</f>
        <v>0</v>
      </c>
      <c r="K108" s="204" t="s">
        <v>146</v>
      </c>
      <c r="L108" s="41"/>
      <c r="M108" s="209" t="s">
        <v>21</v>
      </c>
      <c r="N108" s="210" t="s">
        <v>46</v>
      </c>
      <c r="O108" s="77"/>
      <c r="P108" s="211">
        <f>O108*H108</f>
        <v>0</v>
      </c>
      <c r="Q108" s="211">
        <v>0.00065</v>
      </c>
      <c r="R108" s="211">
        <f>Q108*H108</f>
        <v>0.0026</v>
      </c>
      <c r="S108" s="211">
        <v>0</v>
      </c>
      <c r="T108" s="212">
        <f>S108*H108</f>
        <v>0</v>
      </c>
      <c r="AR108" s="15" t="s">
        <v>147</v>
      </c>
      <c r="AT108" s="15" t="s">
        <v>142</v>
      </c>
      <c r="AU108" s="15" t="s">
        <v>85</v>
      </c>
      <c r="AY108" s="15" t="s">
        <v>140</v>
      </c>
      <c r="BE108" s="213">
        <f>IF(N108="základní",J108,0)</f>
        <v>0</v>
      </c>
      <c r="BF108" s="213">
        <f>IF(N108="snížená",J108,0)</f>
        <v>0</v>
      </c>
      <c r="BG108" s="213">
        <f>IF(N108="zákl. přenesená",J108,0)</f>
        <v>0</v>
      </c>
      <c r="BH108" s="213">
        <f>IF(N108="sníž. přenesená",J108,0)</f>
        <v>0</v>
      </c>
      <c r="BI108" s="213">
        <f>IF(N108="nulová",J108,0)</f>
        <v>0</v>
      </c>
      <c r="BJ108" s="15" t="s">
        <v>83</v>
      </c>
      <c r="BK108" s="213">
        <f>ROUND(I108*H108,2)</f>
        <v>0</v>
      </c>
      <c r="BL108" s="15" t="s">
        <v>147</v>
      </c>
      <c r="BM108" s="15" t="s">
        <v>1213</v>
      </c>
    </row>
    <row r="109" spans="2:47" s="1" customFormat="1" ht="12">
      <c r="B109" s="36"/>
      <c r="C109" s="37"/>
      <c r="D109" s="214" t="s">
        <v>149</v>
      </c>
      <c r="E109" s="37"/>
      <c r="F109" s="215" t="s">
        <v>230</v>
      </c>
      <c r="G109" s="37"/>
      <c r="H109" s="37"/>
      <c r="I109" s="128"/>
      <c r="J109" s="37"/>
      <c r="K109" s="37"/>
      <c r="L109" s="41"/>
      <c r="M109" s="216"/>
      <c r="N109" s="77"/>
      <c r="O109" s="77"/>
      <c r="P109" s="77"/>
      <c r="Q109" s="77"/>
      <c r="R109" s="77"/>
      <c r="S109" s="77"/>
      <c r="T109" s="78"/>
      <c r="AT109" s="15" t="s">
        <v>149</v>
      </c>
      <c r="AU109" s="15" t="s">
        <v>85</v>
      </c>
    </row>
    <row r="110" spans="2:51" s="11" customFormat="1" ht="12">
      <c r="B110" s="217"/>
      <c r="C110" s="218"/>
      <c r="D110" s="214" t="s">
        <v>151</v>
      </c>
      <c r="E110" s="219" t="s">
        <v>21</v>
      </c>
      <c r="F110" s="220" t="s">
        <v>1214</v>
      </c>
      <c r="G110" s="218"/>
      <c r="H110" s="221">
        <v>4</v>
      </c>
      <c r="I110" s="222"/>
      <c r="J110" s="218"/>
      <c r="K110" s="218"/>
      <c r="L110" s="223"/>
      <c r="M110" s="224"/>
      <c r="N110" s="225"/>
      <c r="O110" s="225"/>
      <c r="P110" s="225"/>
      <c r="Q110" s="225"/>
      <c r="R110" s="225"/>
      <c r="S110" s="225"/>
      <c r="T110" s="226"/>
      <c r="AT110" s="227" t="s">
        <v>151</v>
      </c>
      <c r="AU110" s="227" t="s">
        <v>85</v>
      </c>
      <c r="AV110" s="11" t="s">
        <v>85</v>
      </c>
      <c r="AW110" s="11" t="s">
        <v>36</v>
      </c>
      <c r="AX110" s="11" t="s">
        <v>83</v>
      </c>
      <c r="AY110" s="227" t="s">
        <v>140</v>
      </c>
    </row>
    <row r="111" spans="2:65" s="1" customFormat="1" ht="16.5" customHeight="1">
      <c r="B111" s="36"/>
      <c r="C111" s="202" t="s">
        <v>181</v>
      </c>
      <c r="D111" s="202" t="s">
        <v>142</v>
      </c>
      <c r="E111" s="203" t="s">
        <v>236</v>
      </c>
      <c r="F111" s="204" t="s">
        <v>237</v>
      </c>
      <c r="G111" s="205" t="s">
        <v>162</v>
      </c>
      <c r="H111" s="206">
        <v>4</v>
      </c>
      <c r="I111" s="207"/>
      <c r="J111" s="208">
        <f>ROUND(I111*H111,2)</f>
        <v>0</v>
      </c>
      <c r="K111" s="204" t="s">
        <v>146</v>
      </c>
      <c r="L111" s="41"/>
      <c r="M111" s="209" t="s">
        <v>21</v>
      </c>
      <c r="N111" s="210" t="s">
        <v>46</v>
      </c>
      <c r="O111" s="77"/>
      <c r="P111" s="211">
        <f>O111*H111</f>
        <v>0</v>
      </c>
      <c r="Q111" s="211">
        <v>0</v>
      </c>
      <c r="R111" s="211">
        <f>Q111*H111</f>
        <v>0</v>
      </c>
      <c r="S111" s="211">
        <v>0</v>
      </c>
      <c r="T111" s="212">
        <f>S111*H111</f>
        <v>0</v>
      </c>
      <c r="AR111" s="15" t="s">
        <v>147</v>
      </c>
      <c r="AT111" s="15" t="s">
        <v>142</v>
      </c>
      <c r="AU111" s="15" t="s">
        <v>85</v>
      </c>
      <c r="AY111" s="15" t="s">
        <v>140</v>
      </c>
      <c r="BE111" s="213">
        <f>IF(N111="základní",J111,0)</f>
        <v>0</v>
      </c>
      <c r="BF111" s="213">
        <f>IF(N111="snížená",J111,0)</f>
        <v>0</v>
      </c>
      <c r="BG111" s="213">
        <f>IF(N111="zákl. přenesená",J111,0)</f>
        <v>0</v>
      </c>
      <c r="BH111" s="213">
        <f>IF(N111="sníž. přenesená",J111,0)</f>
        <v>0</v>
      </c>
      <c r="BI111" s="213">
        <f>IF(N111="nulová",J111,0)</f>
        <v>0</v>
      </c>
      <c r="BJ111" s="15" t="s">
        <v>83</v>
      </c>
      <c r="BK111" s="213">
        <f>ROUND(I111*H111,2)</f>
        <v>0</v>
      </c>
      <c r="BL111" s="15" t="s">
        <v>147</v>
      </c>
      <c r="BM111" s="15" t="s">
        <v>1215</v>
      </c>
    </row>
    <row r="112" spans="2:47" s="1" customFormat="1" ht="12">
      <c r="B112" s="36"/>
      <c r="C112" s="37"/>
      <c r="D112" s="214" t="s">
        <v>149</v>
      </c>
      <c r="E112" s="37"/>
      <c r="F112" s="215" t="s">
        <v>230</v>
      </c>
      <c r="G112" s="37"/>
      <c r="H112" s="37"/>
      <c r="I112" s="128"/>
      <c r="J112" s="37"/>
      <c r="K112" s="37"/>
      <c r="L112" s="41"/>
      <c r="M112" s="216"/>
      <c r="N112" s="77"/>
      <c r="O112" s="77"/>
      <c r="P112" s="77"/>
      <c r="Q112" s="77"/>
      <c r="R112" s="77"/>
      <c r="S112" s="77"/>
      <c r="T112" s="78"/>
      <c r="AT112" s="15" t="s">
        <v>149</v>
      </c>
      <c r="AU112" s="15" t="s">
        <v>85</v>
      </c>
    </row>
    <row r="113" spans="2:65" s="1" customFormat="1" ht="16.5" customHeight="1">
      <c r="B113" s="36"/>
      <c r="C113" s="202" t="s">
        <v>187</v>
      </c>
      <c r="D113" s="202" t="s">
        <v>142</v>
      </c>
      <c r="E113" s="203" t="s">
        <v>1216</v>
      </c>
      <c r="F113" s="204" t="s">
        <v>1217</v>
      </c>
      <c r="G113" s="205" t="s">
        <v>155</v>
      </c>
      <c r="H113" s="206">
        <v>16</v>
      </c>
      <c r="I113" s="207"/>
      <c r="J113" s="208">
        <f>ROUND(I113*H113,2)</f>
        <v>0</v>
      </c>
      <c r="K113" s="204" t="s">
        <v>146</v>
      </c>
      <c r="L113" s="41"/>
      <c r="M113" s="209" t="s">
        <v>21</v>
      </c>
      <c r="N113" s="210" t="s">
        <v>46</v>
      </c>
      <c r="O113" s="77"/>
      <c r="P113" s="211">
        <f>O113*H113</f>
        <v>0</v>
      </c>
      <c r="Q113" s="211">
        <v>0.001</v>
      </c>
      <c r="R113" s="211">
        <f>Q113*H113</f>
        <v>0.016</v>
      </c>
      <c r="S113" s="211">
        <v>0</v>
      </c>
      <c r="T113" s="212">
        <f>S113*H113</f>
        <v>0</v>
      </c>
      <c r="AR113" s="15" t="s">
        <v>147</v>
      </c>
      <c r="AT113" s="15" t="s">
        <v>142</v>
      </c>
      <c r="AU113" s="15" t="s">
        <v>85</v>
      </c>
      <c r="AY113" s="15" t="s">
        <v>140</v>
      </c>
      <c r="BE113" s="213">
        <f>IF(N113="základní",J113,0)</f>
        <v>0</v>
      </c>
      <c r="BF113" s="213">
        <f>IF(N113="snížená",J113,0)</f>
        <v>0</v>
      </c>
      <c r="BG113" s="213">
        <f>IF(N113="zákl. přenesená",J113,0)</f>
        <v>0</v>
      </c>
      <c r="BH113" s="213">
        <f>IF(N113="sníž. přenesená",J113,0)</f>
        <v>0</v>
      </c>
      <c r="BI113" s="213">
        <f>IF(N113="nulová",J113,0)</f>
        <v>0</v>
      </c>
      <c r="BJ113" s="15" t="s">
        <v>83</v>
      </c>
      <c r="BK113" s="213">
        <f>ROUND(I113*H113,2)</f>
        <v>0</v>
      </c>
      <c r="BL113" s="15" t="s">
        <v>147</v>
      </c>
      <c r="BM113" s="15" t="s">
        <v>1218</v>
      </c>
    </row>
    <row r="114" spans="2:47" s="1" customFormat="1" ht="12">
      <c r="B114" s="36"/>
      <c r="C114" s="37"/>
      <c r="D114" s="214" t="s">
        <v>149</v>
      </c>
      <c r="E114" s="37"/>
      <c r="F114" s="215" t="s">
        <v>230</v>
      </c>
      <c r="G114" s="37"/>
      <c r="H114" s="37"/>
      <c r="I114" s="128"/>
      <c r="J114" s="37"/>
      <c r="K114" s="37"/>
      <c r="L114" s="41"/>
      <c r="M114" s="216"/>
      <c r="N114" s="77"/>
      <c r="O114" s="77"/>
      <c r="P114" s="77"/>
      <c r="Q114" s="77"/>
      <c r="R114" s="77"/>
      <c r="S114" s="77"/>
      <c r="T114" s="78"/>
      <c r="AT114" s="15" t="s">
        <v>149</v>
      </c>
      <c r="AU114" s="15" t="s">
        <v>85</v>
      </c>
    </row>
    <row r="115" spans="2:51" s="11" customFormat="1" ht="12">
      <c r="B115" s="217"/>
      <c r="C115" s="218"/>
      <c r="D115" s="214" t="s">
        <v>151</v>
      </c>
      <c r="E115" s="219" t="s">
        <v>21</v>
      </c>
      <c r="F115" s="220" t="s">
        <v>1219</v>
      </c>
      <c r="G115" s="218"/>
      <c r="H115" s="221">
        <v>16</v>
      </c>
      <c r="I115" s="222"/>
      <c r="J115" s="218"/>
      <c r="K115" s="218"/>
      <c r="L115" s="223"/>
      <c r="M115" s="224"/>
      <c r="N115" s="225"/>
      <c r="O115" s="225"/>
      <c r="P115" s="225"/>
      <c r="Q115" s="225"/>
      <c r="R115" s="225"/>
      <c r="S115" s="225"/>
      <c r="T115" s="226"/>
      <c r="AT115" s="227" t="s">
        <v>151</v>
      </c>
      <c r="AU115" s="227" t="s">
        <v>85</v>
      </c>
      <c r="AV115" s="11" t="s">
        <v>85</v>
      </c>
      <c r="AW115" s="11" t="s">
        <v>36</v>
      </c>
      <c r="AX115" s="11" t="s">
        <v>83</v>
      </c>
      <c r="AY115" s="227" t="s">
        <v>140</v>
      </c>
    </row>
    <row r="116" spans="2:65" s="1" customFormat="1" ht="16.5" customHeight="1">
      <c r="B116" s="36"/>
      <c r="C116" s="202" t="s">
        <v>191</v>
      </c>
      <c r="D116" s="202" t="s">
        <v>142</v>
      </c>
      <c r="E116" s="203" t="s">
        <v>1220</v>
      </c>
      <c r="F116" s="204" t="s">
        <v>1221</v>
      </c>
      <c r="G116" s="205" t="s">
        <v>155</v>
      </c>
      <c r="H116" s="206">
        <v>16</v>
      </c>
      <c r="I116" s="207"/>
      <c r="J116" s="208">
        <f>ROUND(I116*H116,2)</f>
        <v>0</v>
      </c>
      <c r="K116" s="204" t="s">
        <v>146</v>
      </c>
      <c r="L116" s="41"/>
      <c r="M116" s="209" t="s">
        <v>21</v>
      </c>
      <c r="N116" s="210" t="s">
        <v>46</v>
      </c>
      <c r="O116" s="77"/>
      <c r="P116" s="211">
        <f>O116*H116</f>
        <v>0</v>
      </c>
      <c r="Q116" s="211">
        <v>0</v>
      </c>
      <c r="R116" s="211">
        <f>Q116*H116</f>
        <v>0</v>
      </c>
      <c r="S116" s="211">
        <v>0</v>
      </c>
      <c r="T116" s="212">
        <f>S116*H116</f>
        <v>0</v>
      </c>
      <c r="AR116" s="15" t="s">
        <v>147</v>
      </c>
      <c r="AT116" s="15" t="s">
        <v>142</v>
      </c>
      <c r="AU116" s="15" t="s">
        <v>85</v>
      </c>
      <c r="AY116" s="15" t="s">
        <v>140</v>
      </c>
      <c r="BE116" s="213">
        <f>IF(N116="základní",J116,0)</f>
        <v>0</v>
      </c>
      <c r="BF116" s="213">
        <f>IF(N116="snížená",J116,0)</f>
        <v>0</v>
      </c>
      <c r="BG116" s="213">
        <f>IF(N116="zákl. přenesená",J116,0)</f>
        <v>0</v>
      </c>
      <c r="BH116" s="213">
        <f>IF(N116="sníž. přenesená",J116,0)</f>
        <v>0</v>
      </c>
      <c r="BI116" s="213">
        <f>IF(N116="nulová",J116,0)</f>
        <v>0</v>
      </c>
      <c r="BJ116" s="15" t="s">
        <v>83</v>
      </c>
      <c r="BK116" s="213">
        <f>ROUND(I116*H116,2)</f>
        <v>0</v>
      </c>
      <c r="BL116" s="15" t="s">
        <v>147</v>
      </c>
      <c r="BM116" s="15" t="s">
        <v>1222</v>
      </c>
    </row>
    <row r="117" spans="2:47" s="1" customFormat="1" ht="12">
      <c r="B117" s="36"/>
      <c r="C117" s="37"/>
      <c r="D117" s="214" t="s">
        <v>149</v>
      </c>
      <c r="E117" s="37"/>
      <c r="F117" s="215" t="s">
        <v>230</v>
      </c>
      <c r="G117" s="37"/>
      <c r="H117" s="37"/>
      <c r="I117" s="128"/>
      <c r="J117" s="37"/>
      <c r="K117" s="37"/>
      <c r="L117" s="41"/>
      <c r="M117" s="216"/>
      <c r="N117" s="77"/>
      <c r="O117" s="77"/>
      <c r="P117" s="77"/>
      <c r="Q117" s="77"/>
      <c r="R117" s="77"/>
      <c r="S117" s="77"/>
      <c r="T117" s="78"/>
      <c r="AT117" s="15" t="s">
        <v>149</v>
      </c>
      <c r="AU117" s="15" t="s">
        <v>85</v>
      </c>
    </row>
    <row r="118" spans="2:65" s="1" customFormat="1" ht="16.5" customHeight="1">
      <c r="B118" s="36"/>
      <c r="C118" s="202" t="s">
        <v>196</v>
      </c>
      <c r="D118" s="202" t="s">
        <v>142</v>
      </c>
      <c r="E118" s="203" t="s">
        <v>252</v>
      </c>
      <c r="F118" s="204" t="s">
        <v>253</v>
      </c>
      <c r="G118" s="205" t="s">
        <v>199</v>
      </c>
      <c r="H118" s="206">
        <v>6</v>
      </c>
      <c r="I118" s="207"/>
      <c r="J118" s="208">
        <f>ROUND(I118*H118,2)</f>
        <v>0</v>
      </c>
      <c r="K118" s="204" t="s">
        <v>146</v>
      </c>
      <c r="L118" s="41"/>
      <c r="M118" s="209" t="s">
        <v>21</v>
      </c>
      <c r="N118" s="210" t="s">
        <v>46</v>
      </c>
      <c r="O118" s="77"/>
      <c r="P118" s="211">
        <f>O118*H118</f>
        <v>0</v>
      </c>
      <c r="Q118" s="211">
        <v>0.01182</v>
      </c>
      <c r="R118" s="211">
        <f>Q118*H118</f>
        <v>0.07092000000000001</v>
      </c>
      <c r="S118" s="211">
        <v>0</v>
      </c>
      <c r="T118" s="212">
        <f>S118*H118</f>
        <v>0</v>
      </c>
      <c r="AR118" s="15" t="s">
        <v>147</v>
      </c>
      <c r="AT118" s="15" t="s">
        <v>142</v>
      </c>
      <c r="AU118" s="15" t="s">
        <v>85</v>
      </c>
      <c r="AY118" s="15" t="s">
        <v>140</v>
      </c>
      <c r="BE118" s="213">
        <f>IF(N118="základní",J118,0)</f>
        <v>0</v>
      </c>
      <c r="BF118" s="213">
        <f>IF(N118="snížená",J118,0)</f>
        <v>0</v>
      </c>
      <c r="BG118" s="213">
        <f>IF(N118="zákl. přenesená",J118,0)</f>
        <v>0</v>
      </c>
      <c r="BH118" s="213">
        <f>IF(N118="sníž. přenesená",J118,0)</f>
        <v>0</v>
      </c>
      <c r="BI118" s="213">
        <f>IF(N118="nulová",J118,0)</f>
        <v>0</v>
      </c>
      <c r="BJ118" s="15" t="s">
        <v>83</v>
      </c>
      <c r="BK118" s="213">
        <f>ROUND(I118*H118,2)</f>
        <v>0</v>
      </c>
      <c r="BL118" s="15" t="s">
        <v>147</v>
      </c>
      <c r="BM118" s="15" t="s">
        <v>1223</v>
      </c>
    </row>
    <row r="119" spans="2:47" s="1" customFormat="1" ht="12">
      <c r="B119" s="36"/>
      <c r="C119" s="37"/>
      <c r="D119" s="214" t="s">
        <v>149</v>
      </c>
      <c r="E119" s="37"/>
      <c r="F119" s="215" t="s">
        <v>230</v>
      </c>
      <c r="G119" s="37"/>
      <c r="H119" s="37"/>
      <c r="I119" s="128"/>
      <c r="J119" s="37"/>
      <c r="K119" s="37"/>
      <c r="L119" s="41"/>
      <c r="M119" s="216"/>
      <c r="N119" s="77"/>
      <c r="O119" s="77"/>
      <c r="P119" s="77"/>
      <c r="Q119" s="77"/>
      <c r="R119" s="77"/>
      <c r="S119" s="77"/>
      <c r="T119" s="78"/>
      <c r="AT119" s="15" t="s">
        <v>149</v>
      </c>
      <c r="AU119" s="15" t="s">
        <v>85</v>
      </c>
    </row>
    <row r="120" spans="2:51" s="11" customFormat="1" ht="12">
      <c r="B120" s="217"/>
      <c r="C120" s="218"/>
      <c r="D120" s="214" t="s">
        <v>151</v>
      </c>
      <c r="E120" s="219" t="s">
        <v>21</v>
      </c>
      <c r="F120" s="220" t="s">
        <v>255</v>
      </c>
      <c r="G120" s="218"/>
      <c r="H120" s="221">
        <v>6</v>
      </c>
      <c r="I120" s="222"/>
      <c r="J120" s="218"/>
      <c r="K120" s="218"/>
      <c r="L120" s="223"/>
      <c r="M120" s="224"/>
      <c r="N120" s="225"/>
      <c r="O120" s="225"/>
      <c r="P120" s="225"/>
      <c r="Q120" s="225"/>
      <c r="R120" s="225"/>
      <c r="S120" s="225"/>
      <c r="T120" s="226"/>
      <c r="AT120" s="227" t="s">
        <v>151</v>
      </c>
      <c r="AU120" s="227" t="s">
        <v>85</v>
      </c>
      <c r="AV120" s="11" t="s">
        <v>85</v>
      </c>
      <c r="AW120" s="11" t="s">
        <v>36</v>
      </c>
      <c r="AX120" s="11" t="s">
        <v>83</v>
      </c>
      <c r="AY120" s="227" t="s">
        <v>140</v>
      </c>
    </row>
    <row r="121" spans="2:65" s="1" customFormat="1" ht="16.5" customHeight="1">
      <c r="B121" s="36"/>
      <c r="C121" s="202" t="s">
        <v>203</v>
      </c>
      <c r="D121" s="202" t="s">
        <v>142</v>
      </c>
      <c r="E121" s="203" t="s">
        <v>257</v>
      </c>
      <c r="F121" s="204" t="s">
        <v>258</v>
      </c>
      <c r="G121" s="205" t="s">
        <v>199</v>
      </c>
      <c r="H121" s="206">
        <v>6</v>
      </c>
      <c r="I121" s="207"/>
      <c r="J121" s="208">
        <f>ROUND(I121*H121,2)</f>
        <v>0</v>
      </c>
      <c r="K121" s="204" t="s">
        <v>146</v>
      </c>
      <c r="L121" s="41"/>
      <c r="M121" s="209" t="s">
        <v>21</v>
      </c>
      <c r="N121" s="210" t="s">
        <v>46</v>
      </c>
      <c r="O121" s="77"/>
      <c r="P121" s="211">
        <f>O121*H121</f>
        <v>0</v>
      </c>
      <c r="Q121" s="211">
        <v>0</v>
      </c>
      <c r="R121" s="211">
        <f>Q121*H121</f>
        <v>0</v>
      </c>
      <c r="S121" s="211">
        <v>0</v>
      </c>
      <c r="T121" s="212">
        <f>S121*H121</f>
        <v>0</v>
      </c>
      <c r="AR121" s="15" t="s">
        <v>147</v>
      </c>
      <c r="AT121" s="15" t="s">
        <v>142</v>
      </c>
      <c r="AU121" s="15" t="s">
        <v>85</v>
      </c>
      <c r="AY121" s="15" t="s">
        <v>140</v>
      </c>
      <c r="BE121" s="213">
        <f>IF(N121="základní",J121,0)</f>
        <v>0</v>
      </c>
      <c r="BF121" s="213">
        <f>IF(N121="snížená",J121,0)</f>
        <v>0</v>
      </c>
      <c r="BG121" s="213">
        <f>IF(N121="zákl. přenesená",J121,0)</f>
        <v>0</v>
      </c>
      <c r="BH121" s="213">
        <f>IF(N121="sníž. přenesená",J121,0)</f>
        <v>0</v>
      </c>
      <c r="BI121" s="213">
        <f>IF(N121="nulová",J121,0)</f>
        <v>0</v>
      </c>
      <c r="BJ121" s="15" t="s">
        <v>83</v>
      </c>
      <c r="BK121" s="213">
        <f>ROUND(I121*H121,2)</f>
        <v>0</v>
      </c>
      <c r="BL121" s="15" t="s">
        <v>147</v>
      </c>
      <c r="BM121" s="15" t="s">
        <v>1224</v>
      </c>
    </row>
    <row r="122" spans="2:47" s="1" customFormat="1" ht="12">
      <c r="B122" s="36"/>
      <c r="C122" s="37"/>
      <c r="D122" s="214" t="s">
        <v>149</v>
      </c>
      <c r="E122" s="37"/>
      <c r="F122" s="215" t="s">
        <v>230</v>
      </c>
      <c r="G122" s="37"/>
      <c r="H122" s="37"/>
      <c r="I122" s="128"/>
      <c r="J122" s="37"/>
      <c r="K122" s="37"/>
      <c r="L122" s="41"/>
      <c r="M122" s="216"/>
      <c r="N122" s="77"/>
      <c r="O122" s="77"/>
      <c r="P122" s="77"/>
      <c r="Q122" s="77"/>
      <c r="R122" s="77"/>
      <c r="S122" s="77"/>
      <c r="T122" s="78"/>
      <c r="AT122" s="15" t="s">
        <v>149</v>
      </c>
      <c r="AU122" s="15" t="s">
        <v>85</v>
      </c>
    </row>
    <row r="123" spans="2:65" s="1" customFormat="1" ht="22.5" customHeight="1">
      <c r="B123" s="36"/>
      <c r="C123" s="202" t="s">
        <v>209</v>
      </c>
      <c r="D123" s="202" t="s">
        <v>142</v>
      </c>
      <c r="E123" s="203" t="s">
        <v>1225</v>
      </c>
      <c r="F123" s="204" t="s">
        <v>1226</v>
      </c>
      <c r="G123" s="205" t="s">
        <v>263</v>
      </c>
      <c r="H123" s="206">
        <v>250.5</v>
      </c>
      <c r="I123" s="207"/>
      <c r="J123" s="208">
        <f>ROUND(I123*H123,2)</f>
        <v>0</v>
      </c>
      <c r="K123" s="204" t="s">
        <v>146</v>
      </c>
      <c r="L123" s="41"/>
      <c r="M123" s="209" t="s">
        <v>21</v>
      </c>
      <c r="N123" s="210" t="s">
        <v>46</v>
      </c>
      <c r="O123" s="77"/>
      <c r="P123" s="211">
        <f>O123*H123</f>
        <v>0</v>
      </c>
      <c r="Q123" s="211">
        <v>0</v>
      </c>
      <c r="R123" s="211">
        <f>Q123*H123</f>
        <v>0</v>
      </c>
      <c r="S123" s="211">
        <v>0</v>
      </c>
      <c r="T123" s="212">
        <f>S123*H123</f>
        <v>0</v>
      </c>
      <c r="AR123" s="15" t="s">
        <v>147</v>
      </c>
      <c r="AT123" s="15" t="s">
        <v>142</v>
      </c>
      <c r="AU123" s="15" t="s">
        <v>85</v>
      </c>
      <c r="AY123" s="15" t="s">
        <v>140</v>
      </c>
      <c r="BE123" s="213">
        <f>IF(N123="základní",J123,0)</f>
        <v>0</v>
      </c>
      <c r="BF123" s="213">
        <f>IF(N123="snížená",J123,0)</f>
        <v>0</v>
      </c>
      <c r="BG123" s="213">
        <f>IF(N123="zákl. přenesená",J123,0)</f>
        <v>0</v>
      </c>
      <c r="BH123" s="213">
        <f>IF(N123="sníž. přenesená",J123,0)</f>
        <v>0</v>
      </c>
      <c r="BI123" s="213">
        <f>IF(N123="nulová",J123,0)</f>
        <v>0</v>
      </c>
      <c r="BJ123" s="15" t="s">
        <v>83</v>
      </c>
      <c r="BK123" s="213">
        <f>ROUND(I123*H123,2)</f>
        <v>0</v>
      </c>
      <c r="BL123" s="15" t="s">
        <v>147</v>
      </c>
      <c r="BM123" s="15" t="s">
        <v>1227</v>
      </c>
    </row>
    <row r="124" spans="2:47" s="1" customFormat="1" ht="12">
      <c r="B124" s="36"/>
      <c r="C124" s="37"/>
      <c r="D124" s="214" t="s">
        <v>149</v>
      </c>
      <c r="E124" s="37"/>
      <c r="F124" s="215" t="s">
        <v>271</v>
      </c>
      <c r="G124" s="37"/>
      <c r="H124" s="37"/>
      <c r="I124" s="128"/>
      <c r="J124" s="37"/>
      <c r="K124" s="37"/>
      <c r="L124" s="41"/>
      <c r="M124" s="216"/>
      <c r="N124" s="77"/>
      <c r="O124" s="77"/>
      <c r="P124" s="77"/>
      <c r="Q124" s="77"/>
      <c r="R124" s="77"/>
      <c r="S124" s="77"/>
      <c r="T124" s="78"/>
      <c r="AT124" s="15" t="s">
        <v>149</v>
      </c>
      <c r="AU124" s="15" t="s">
        <v>85</v>
      </c>
    </row>
    <row r="125" spans="2:51" s="11" customFormat="1" ht="12">
      <c r="B125" s="217"/>
      <c r="C125" s="218"/>
      <c r="D125" s="214" t="s">
        <v>151</v>
      </c>
      <c r="E125" s="219" t="s">
        <v>21</v>
      </c>
      <c r="F125" s="220" t="s">
        <v>1228</v>
      </c>
      <c r="G125" s="218"/>
      <c r="H125" s="221">
        <v>250.5</v>
      </c>
      <c r="I125" s="222"/>
      <c r="J125" s="218"/>
      <c r="K125" s="218"/>
      <c r="L125" s="223"/>
      <c r="M125" s="224"/>
      <c r="N125" s="225"/>
      <c r="O125" s="225"/>
      <c r="P125" s="225"/>
      <c r="Q125" s="225"/>
      <c r="R125" s="225"/>
      <c r="S125" s="225"/>
      <c r="T125" s="226"/>
      <c r="AT125" s="227" t="s">
        <v>151</v>
      </c>
      <c r="AU125" s="227" t="s">
        <v>85</v>
      </c>
      <c r="AV125" s="11" t="s">
        <v>85</v>
      </c>
      <c r="AW125" s="11" t="s">
        <v>36</v>
      </c>
      <c r="AX125" s="11" t="s">
        <v>83</v>
      </c>
      <c r="AY125" s="227" t="s">
        <v>140</v>
      </c>
    </row>
    <row r="126" spans="2:65" s="1" customFormat="1" ht="22.5" customHeight="1">
      <c r="B126" s="36"/>
      <c r="C126" s="202" t="s">
        <v>216</v>
      </c>
      <c r="D126" s="202" t="s">
        <v>142</v>
      </c>
      <c r="E126" s="203" t="s">
        <v>1229</v>
      </c>
      <c r="F126" s="204" t="s">
        <v>1230</v>
      </c>
      <c r="G126" s="205" t="s">
        <v>263</v>
      </c>
      <c r="H126" s="206">
        <v>250.5</v>
      </c>
      <c r="I126" s="207"/>
      <c r="J126" s="208">
        <f>ROUND(I126*H126,2)</f>
        <v>0</v>
      </c>
      <c r="K126" s="204" t="s">
        <v>146</v>
      </c>
      <c r="L126" s="41"/>
      <c r="M126" s="209" t="s">
        <v>21</v>
      </c>
      <c r="N126" s="210" t="s">
        <v>46</v>
      </c>
      <c r="O126" s="77"/>
      <c r="P126" s="211">
        <f>O126*H126</f>
        <v>0</v>
      </c>
      <c r="Q126" s="211">
        <v>0</v>
      </c>
      <c r="R126" s="211">
        <f>Q126*H126</f>
        <v>0</v>
      </c>
      <c r="S126" s="211">
        <v>0</v>
      </c>
      <c r="T126" s="212">
        <f>S126*H126</f>
        <v>0</v>
      </c>
      <c r="AR126" s="15" t="s">
        <v>147</v>
      </c>
      <c r="AT126" s="15" t="s">
        <v>142</v>
      </c>
      <c r="AU126" s="15" t="s">
        <v>85</v>
      </c>
      <c r="AY126" s="15" t="s">
        <v>140</v>
      </c>
      <c r="BE126" s="213">
        <f>IF(N126="základní",J126,0)</f>
        <v>0</v>
      </c>
      <c r="BF126" s="213">
        <f>IF(N126="snížená",J126,0)</f>
        <v>0</v>
      </c>
      <c r="BG126" s="213">
        <f>IF(N126="zákl. přenesená",J126,0)</f>
        <v>0</v>
      </c>
      <c r="BH126" s="213">
        <f>IF(N126="sníž. přenesená",J126,0)</f>
        <v>0</v>
      </c>
      <c r="BI126" s="213">
        <f>IF(N126="nulová",J126,0)</f>
        <v>0</v>
      </c>
      <c r="BJ126" s="15" t="s">
        <v>83</v>
      </c>
      <c r="BK126" s="213">
        <f>ROUND(I126*H126,2)</f>
        <v>0</v>
      </c>
      <c r="BL126" s="15" t="s">
        <v>147</v>
      </c>
      <c r="BM126" s="15" t="s">
        <v>1231</v>
      </c>
    </row>
    <row r="127" spans="2:47" s="1" customFormat="1" ht="12">
      <c r="B127" s="36"/>
      <c r="C127" s="37"/>
      <c r="D127" s="214" t="s">
        <v>149</v>
      </c>
      <c r="E127" s="37"/>
      <c r="F127" s="215" t="s">
        <v>271</v>
      </c>
      <c r="G127" s="37"/>
      <c r="H127" s="37"/>
      <c r="I127" s="128"/>
      <c r="J127" s="37"/>
      <c r="K127" s="37"/>
      <c r="L127" s="41"/>
      <c r="M127" s="216"/>
      <c r="N127" s="77"/>
      <c r="O127" s="77"/>
      <c r="P127" s="77"/>
      <c r="Q127" s="77"/>
      <c r="R127" s="77"/>
      <c r="S127" s="77"/>
      <c r="T127" s="78"/>
      <c r="AT127" s="15" t="s">
        <v>149</v>
      </c>
      <c r="AU127" s="15" t="s">
        <v>85</v>
      </c>
    </row>
    <row r="128" spans="2:65" s="1" customFormat="1" ht="16.5" customHeight="1">
      <c r="B128" s="36"/>
      <c r="C128" s="202" t="s">
        <v>222</v>
      </c>
      <c r="D128" s="202" t="s">
        <v>142</v>
      </c>
      <c r="E128" s="203" t="s">
        <v>1232</v>
      </c>
      <c r="F128" s="204" t="s">
        <v>1233</v>
      </c>
      <c r="G128" s="205" t="s">
        <v>263</v>
      </c>
      <c r="H128" s="206">
        <v>12</v>
      </c>
      <c r="I128" s="207"/>
      <c r="J128" s="208">
        <f>ROUND(I128*H128,2)</f>
        <v>0</v>
      </c>
      <c r="K128" s="204" t="s">
        <v>146</v>
      </c>
      <c r="L128" s="41"/>
      <c r="M128" s="209" t="s">
        <v>21</v>
      </c>
      <c r="N128" s="210" t="s">
        <v>46</v>
      </c>
      <c r="O128" s="77"/>
      <c r="P128" s="211">
        <f>O128*H128</f>
        <v>0</v>
      </c>
      <c r="Q128" s="211">
        <v>0</v>
      </c>
      <c r="R128" s="211">
        <f>Q128*H128</f>
        <v>0</v>
      </c>
      <c r="S128" s="211">
        <v>0</v>
      </c>
      <c r="T128" s="212">
        <f>S128*H128</f>
        <v>0</v>
      </c>
      <c r="AR128" s="15" t="s">
        <v>147</v>
      </c>
      <c r="AT128" s="15" t="s">
        <v>142</v>
      </c>
      <c r="AU128" s="15" t="s">
        <v>85</v>
      </c>
      <c r="AY128" s="15" t="s">
        <v>140</v>
      </c>
      <c r="BE128" s="213">
        <f>IF(N128="základní",J128,0)</f>
        <v>0</v>
      </c>
      <c r="BF128" s="213">
        <f>IF(N128="snížená",J128,0)</f>
        <v>0</v>
      </c>
      <c r="BG128" s="213">
        <f>IF(N128="zákl. přenesená",J128,0)</f>
        <v>0</v>
      </c>
      <c r="BH128" s="213">
        <f>IF(N128="sníž. přenesená",J128,0)</f>
        <v>0</v>
      </c>
      <c r="BI128" s="213">
        <f>IF(N128="nulová",J128,0)</f>
        <v>0</v>
      </c>
      <c r="BJ128" s="15" t="s">
        <v>83</v>
      </c>
      <c r="BK128" s="213">
        <f>ROUND(I128*H128,2)</f>
        <v>0</v>
      </c>
      <c r="BL128" s="15" t="s">
        <v>147</v>
      </c>
      <c r="BM128" s="15" t="s">
        <v>1234</v>
      </c>
    </row>
    <row r="129" spans="2:47" s="1" customFormat="1" ht="12">
      <c r="B129" s="36"/>
      <c r="C129" s="37"/>
      <c r="D129" s="214" t="s">
        <v>149</v>
      </c>
      <c r="E129" s="37"/>
      <c r="F129" s="215" t="s">
        <v>1235</v>
      </c>
      <c r="G129" s="37"/>
      <c r="H129" s="37"/>
      <c r="I129" s="128"/>
      <c r="J129" s="37"/>
      <c r="K129" s="37"/>
      <c r="L129" s="41"/>
      <c r="M129" s="216"/>
      <c r="N129" s="77"/>
      <c r="O129" s="77"/>
      <c r="P129" s="77"/>
      <c r="Q129" s="77"/>
      <c r="R129" s="77"/>
      <c r="S129" s="77"/>
      <c r="T129" s="78"/>
      <c r="AT129" s="15" t="s">
        <v>149</v>
      </c>
      <c r="AU129" s="15" t="s">
        <v>85</v>
      </c>
    </row>
    <row r="130" spans="2:51" s="11" customFormat="1" ht="12">
      <c r="B130" s="217"/>
      <c r="C130" s="218"/>
      <c r="D130" s="214" t="s">
        <v>151</v>
      </c>
      <c r="E130" s="219" t="s">
        <v>21</v>
      </c>
      <c r="F130" s="220" t="s">
        <v>1236</v>
      </c>
      <c r="G130" s="218"/>
      <c r="H130" s="221">
        <v>12</v>
      </c>
      <c r="I130" s="222"/>
      <c r="J130" s="218"/>
      <c r="K130" s="218"/>
      <c r="L130" s="223"/>
      <c r="M130" s="224"/>
      <c r="N130" s="225"/>
      <c r="O130" s="225"/>
      <c r="P130" s="225"/>
      <c r="Q130" s="225"/>
      <c r="R130" s="225"/>
      <c r="S130" s="225"/>
      <c r="T130" s="226"/>
      <c r="AT130" s="227" t="s">
        <v>151</v>
      </c>
      <c r="AU130" s="227" t="s">
        <v>85</v>
      </c>
      <c r="AV130" s="11" t="s">
        <v>85</v>
      </c>
      <c r="AW130" s="11" t="s">
        <v>36</v>
      </c>
      <c r="AX130" s="11" t="s">
        <v>83</v>
      </c>
      <c r="AY130" s="227" t="s">
        <v>140</v>
      </c>
    </row>
    <row r="131" spans="2:65" s="1" customFormat="1" ht="22.5" customHeight="1">
      <c r="B131" s="36"/>
      <c r="C131" s="202" t="s">
        <v>8</v>
      </c>
      <c r="D131" s="202" t="s">
        <v>142</v>
      </c>
      <c r="E131" s="203" t="s">
        <v>288</v>
      </c>
      <c r="F131" s="204" t="s">
        <v>289</v>
      </c>
      <c r="G131" s="205" t="s">
        <v>155</v>
      </c>
      <c r="H131" s="206">
        <v>156</v>
      </c>
      <c r="I131" s="207"/>
      <c r="J131" s="208">
        <f>ROUND(I131*H131,2)</f>
        <v>0</v>
      </c>
      <c r="K131" s="204" t="s">
        <v>146</v>
      </c>
      <c r="L131" s="41"/>
      <c r="M131" s="209" t="s">
        <v>21</v>
      </c>
      <c r="N131" s="210" t="s">
        <v>46</v>
      </c>
      <c r="O131" s="77"/>
      <c r="P131" s="211">
        <f>O131*H131</f>
        <v>0</v>
      </c>
      <c r="Q131" s="211">
        <v>0.00085</v>
      </c>
      <c r="R131" s="211">
        <f>Q131*H131</f>
        <v>0.1326</v>
      </c>
      <c r="S131" s="211">
        <v>0</v>
      </c>
      <c r="T131" s="212">
        <f>S131*H131</f>
        <v>0</v>
      </c>
      <c r="AR131" s="15" t="s">
        <v>147</v>
      </c>
      <c r="AT131" s="15" t="s">
        <v>142</v>
      </c>
      <c r="AU131" s="15" t="s">
        <v>85</v>
      </c>
      <c r="AY131" s="15" t="s">
        <v>140</v>
      </c>
      <c r="BE131" s="213">
        <f>IF(N131="základní",J131,0)</f>
        <v>0</v>
      </c>
      <c r="BF131" s="213">
        <f>IF(N131="snížená",J131,0)</f>
        <v>0</v>
      </c>
      <c r="BG131" s="213">
        <f>IF(N131="zákl. přenesená",J131,0)</f>
        <v>0</v>
      </c>
      <c r="BH131" s="213">
        <f>IF(N131="sníž. přenesená",J131,0)</f>
        <v>0</v>
      </c>
      <c r="BI131" s="213">
        <f>IF(N131="nulová",J131,0)</f>
        <v>0</v>
      </c>
      <c r="BJ131" s="15" t="s">
        <v>83</v>
      </c>
      <c r="BK131" s="213">
        <f>ROUND(I131*H131,2)</f>
        <v>0</v>
      </c>
      <c r="BL131" s="15" t="s">
        <v>147</v>
      </c>
      <c r="BM131" s="15" t="s">
        <v>1237</v>
      </c>
    </row>
    <row r="132" spans="2:47" s="1" customFormat="1" ht="12">
      <c r="B132" s="36"/>
      <c r="C132" s="37"/>
      <c r="D132" s="214" t="s">
        <v>149</v>
      </c>
      <c r="E132" s="37"/>
      <c r="F132" s="215" t="s">
        <v>291</v>
      </c>
      <c r="G132" s="37"/>
      <c r="H132" s="37"/>
      <c r="I132" s="128"/>
      <c r="J132" s="37"/>
      <c r="K132" s="37"/>
      <c r="L132" s="41"/>
      <c r="M132" s="216"/>
      <c r="N132" s="77"/>
      <c r="O132" s="77"/>
      <c r="P132" s="77"/>
      <c r="Q132" s="77"/>
      <c r="R132" s="77"/>
      <c r="S132" s="77"/>
      <c r="T132" s="78"/>
      <c r="AT132" s="15" t="s">
        <v>149</v>
      </c>
      <c r="AU132" s="15" t="s">
        <v>85</v>
      </c>
    </row>
    <row r="133" spans="2:51" s="11" customFormat="1" ht="12">
      <c r="B133" s="217"/>
      <c r="C133" s="218"/>
      <c r="D133" s="214" t="s">
        <v>151</v>
      </c>
      <c r="E133" s="219" t="s">
        <v>21</v>
      </c>
      <c r="F133" s="220" t="s">
        <v>1238</v>
      </c>
      <c r="G133" s="218"/>
      <c r="H133" s="221">
        <v>156</v>
      </c>
      <c r="I133" s="222"/>
      <c r="J133" s="218"/>
      <c r="K133" s="218"/>
      <c r="L133" s="223"/>
      <c r="M133" s="224"/>
      <c r="N133" s="225"/>
      <c r="O133" s="225"/>
      <c r="P133" s="225"/>
      <c r="Q133" s="225"/>
      <c r="R133" s="225"/>
      <c r="S133" s="225"/>
      <c r="T133" s="226"/>
      <c r="AT133" s="227" t="s">
        <v>151</v>
      </c>
      <c r="AU133" s="227" t="s">
        <v>85</v>
      </c>
      <c r="AV133" s="11" t="s">
        <v>85</v>
      </c>
      <c r="AW133" s="11" t="s">
        <v>36</v>
      </c>
      <c r="AX133" s="11" t="s">
        <v>83</v>
      </c>
      <c r="AY133" s="227" t="s">
        <v>140</v>
      </c>
    </row>
    <row r="134" spans="2:65" s="1" customFormat="1" ht="22.5" customHeight="1">
      <c r="B134" s="36"/>
      <c r="C134" s="202" t="s">
        <v>231</v>
      </c>
      <c r="D134" s="202" t="s">
        <v>142</v>
      </c>
      <c r="E134" s="203" t="s">
        <v>294</v>
      </c>
      <c r="F134" s="204" t="s">
        <v>295</v>
      </c>
      <c r="G134" s="205" t="s">
        <v>155</v>
      </c>
      <c r="H134" s="206">
        <v>156</v>
      </c>
      <c r="I134" s="207"/>
      <c r="J134" s="208">
        <f>ROUND(I134*H134,2)</f>
        <v>0</v>
      </c>
      <c r="K134" s="204" t="s">
        <v>146</v>
      </c>
      <c r="L134" s="41"/>
      <c r="M134" s="209" t="s">
        <v>21</v>
      </c>
      <c r="N134" s="210" t="s">
        <v>46</v>
      </c>
      <c r="O134" s="77"/>
      <c r="P134" s="211">
        <f>O134*H134</f>
        <v>0</v>
      </c>
      <c r="Q134" s="211">
        <v>0</v>
      </c>
      <c r="R134" s="211">
        <f>Q134*H134</f>
        <v>0</v>
      </c>
      <c r="S134" s="211">
        <v>0</v>
      </c>
      <c r="T134" s="212">
        <f>S134*H134</f>
        <v>0</v>
      </c>
      <c r="AR134" s="15" t="s">
        <v>147</v>
      </c>
      <c r="AT134" s="15" t="s">
        <v>142</v>
      </c>
      <c r="AU134" s="15" t="s">
        <v>85</v>
      </c>
      <c r="AY134" s="15" t="s">
        <v>140</v>
      </c>
      <c r="BE134" s="213">
        <f>IF(N134="základní",J134,0)</f>
        <v>0</v>
      </c>
      <c r="BF134" s="213">
        <f>IF(N134="snížená",J134,0)</f>
        <v>0</v>
      </c>
      <c r="BG134" s="213">
        <f>IF(N134="zákl. přenesená",J134,0)</f>
        <v>0</v>
      </c>
      <c r="BH134" s="213">
        <f>IF(N134="sníž. přenesená",J134,0)</f>
        <v>0</v>
      </c>
      <c r="BI134" s="213">
        <f>IF(N134="nulová",J134,0)</f>
        <v>0</v>
      </c>
      <c r="BJ134" s="15" t="s">
        <v>83</v>
      </c>
      <c r="BK134" s="213">
        <f>ROUND(I134*H134,2)</f>
        <v>0</v>
      </c>
      <c r="BL134" s="15" t="s">
        <v>147</v>
      </c>
      <c r="BM134" s="15" t="s">
        <v>1239</v>
      </c>
    </row>
    <row r="135" spans="2:65" s="1" customFormat="1" ht="22.5" customHeight="1">
      <c r="B135" s="36"/>
      <c r="C135" s="202" t="s">
        <v>235</v>
      </c>
      <c r="D135" s="202" t="s">
        <v>142</v>
      </c>
      <c r="E135" s="203" t="s">
        <v>298</v>
      </c>
      <c r="F135" s="204" t="s">
        <v>299</v>
      </c>
      <c r="G135" s="205" t="s">
        <v>263</v>
      </c>
      <c r="H135" s="206">
        <v>250.5</v>
      </c>
      <c r="I135" s="207"/>
      <c r="J135" s="208">
        <f>ROUND(I135*H135,2)</f>
        <v>0</v>
      </c>
      <c r="K135" s="204" t="s">
        <v>146</v>
      </c>
      <c r="L135" s="41"/>
      <c r="M135" s="209" t="s">
        <v>21</v>
      </c>
      <c r="N135" s="210" t="s">
        <v>46</v>
      </c>
      <c r="O135" s="77"/>
      <c r="P135" s="211">
        <f>O135*H135</f>
        <v>0</v>
      </c>
      <c r="Q135" s="211">
        <v>0</v>
      </c>
      <c r="R135" s="211">
        <f>Q135*H135</f>
        <v>0</v>
      </c>
      <c r="S135" s="211">
        <v>0</v>
      </c>
      <c r="T135" s="212">
        <f>S135*H135</f>
        <v>0</v>
      </c>
      <c r="AR135" s="15" t="s">
        <v>147</v>
      </c>
      <c r="AT135" s="15" t="s">
        <v>142</v>
      </c>
      <c r="AU135" s="15" t="s">
        <v>85</v>
      </c>
      <c r="AY135" s="15" t="s">
        <v>140</v>
      </c>
      <c r="BE135" s="213">
        <f>IF(N135="základní",J135,0)</f>
        <v>0</v>
      </c>
      <c r="BF135" s="213">
        <f>IF(N135="snížená",J135,0)</f>
        <v>0</v>
      </c>
      <c r="BG135" s="213">
        <f>IF(N135="zákl. přenesená",J135,0)</f>
        <v>0</v>
      </c>
      <c r="BH135" s="213">
        <f>IF(N135="sníž. přenesená",J135,0)</f>
        <v>0</v>
      </c>
      <c r="BI135" s="213">
        <f>IF(N135="nulová",J135,0)</f>
        <v>0</v>
      </c>
      <c r="BJ135" s="15" t="s">
        <v>83</v>
      </c>
      <c r="BK135" s="213">
        <f>ROUND(I135*H135,2)</f>
        <v>0</v>
      </c>
      <c r="BL135" s="15" t="s">
        <v>147</v>
      </c>
      <c r="BM135" s="15" t="s">
        <v>1240</v>
      </c>
    </row>
    <row r="136" spans="2:47" s="1" customFormat="1" ht="12">
      <c r="B136" s="36"/>
      <c r="C136" s="37"/>
      <c r="D136" s="214" t="s">
        <v>149</v>
      </c>
      <c r="E136" s="37"/>
      <c r="F136" s="215" t="s">
        <v>301</v>
      </c>
      <c r="G136" s="37"/>
      <c r="H136" s="37"/>
      <c r="I136" s="128"/>
      <c r="J136" s="37"/>
      <c r="K136" s="37"/>
      <c r="L136" s="41"/>
      <c r="M136" s="216"/>
      <c r="N136" s="77"/>
      <c r="O136" s="77"/>
      <c r="P136" s="77"/>
      <c r="Q136" s="77"/>
      <c r="R136" s="77"/>
      <c r="S136" s="77"/>
      <c r="T136" s="78"/>
      <c r="AT136" s="15" t="s">
        <v>149</v>
      </c>
      <c r="AU136" s="15" t="s">
        <v>85</v>
      </c>
    </row>
    <row r="137" spans="2:51" s="11" customFormat="1" ht="12">
      <c r="B137" s="217"/>
      <c r="C137" s="218"/>
      <c r="D137" s="214" t="s">
        <v>151</v>
      </c>
      <c r="E137" s="219" t="s">
        <v>21</v>
      </c>
      <c r="F137" s="220" t="s">
        <v>1241</v>
      </c>
      <c r="G137" s="218"/>
      <c r="H137" s="221">
        <v>250.5</v>
      </c>
      <c r="I137" s="222"/>
      <c r="J137" s="218"/>
      <c r="K137" s="218"/>
      <c r="L137" s="223"/>
      <c r="M137" s="224"/>
      <c r="N137" s="225"/>
      <c r="O137" s="225"/>
      <c r="P137" s="225"/>
      <c r="Q137" s="225"/>
      <c r="R137" s="225"/>
      <c r="S137" s="225"/>
      <c r="T137" s="226"/>
      <c r="AT137" s="227" t="s">
        <v>151</v>
      </c>
      <c r="AU137" s="227" t="s">
        <v>85</v>
      </c>
      <c r="AV137" s="11" t="s">
        <v>85</v>
      </c>
      <c r="AW137" s="11" t="s">
        <v>36</v>
      </c>
      <c r="AX137" s="11" t="s">
        <v>83</v>
      </c>
      <c r="AY137" s="227" t="s">
        <v>140</v>
      </c>
    </row>
    <row r="138" spans="2:65" s="1" customFormat="1" ht="22.5" customHeight="1">
      <c r="B138" s="36"/>
      <c r="C138" s="202" t="s">
        <v>239</v>
      </c>
      <c r="D138" s="202" t="s">
        <v>142</v>
      </c>
      <c r="E138" s="203" t="s">
        <v>1242</v>
      </c>
      <c r="F138" s="204" t="s">
        <v>1243</v>
      </c>
      <c r="G138" s="205" t="s">
        <v>263</v>
      </c>
      <c r="H138" s="206">
        <v>12</v>
      </c>
      <c r="I138" s="207"/>
      <c r="J138" s="208">
        <f>ROUND(I138*H138,2)</f>
        <v>0</v>
      </c>
      <c r="K138" s="204" t="s">
        <v>146</v>
      </c>
      <c r="L138" s="41"/>
      <c r="M138" s="209" t="s">
        <v>21</v>
      </c>
      <c r="N138" s="210" t="s">
        <v>46</v>
      </c>
      <c r="O138" s="77"/>
      <c r="P138" s="211">
        <f>O138*H138</f>
        <v>0</v>
      </c>
      <c r="Q138" s="211">
        <v>0</v>
      </c>
      <c r="R138" s="211">
        <f>Q138*H138</f>
        <v>0</v>
      </c>
      <c r="S138" s="211">
        <v>0</v>
      </c>
      <c r="T138" s="212">
        <f>S138*H138</f>
        <v>0</v>
      </c>
      <c r="AR138" s="15" t="s">
        <v>147</v>
      </c>
      <c r="AT138" s="15" t="s">
        <v>142</v>
      </c>
      <c r="AU138" s="15" t="s">
        <v>85</v>
      </c>
      <c r="AY138" s="15" t="s">
        <v>140</v>
      </c>
      <c r="BE138" s="213">
        <f>IF(N138="základní",J138,0)</f>
        <v>0</v>
      </c>
      <c r="BF138" s="213">
        <f>IF(N138="snížená",J138,0)</f>
        <v>0</v>
      </c>
      <c r="BG138" s="213">
        <f>IF(N138="zákl. přenesená",J138,0)</f>
        <v>0</v>
      </c>
      <c r="BH138" s="213">
        <f>IF(N138="sníž. přenesená",J138,0)</f>
        <v>0</v>
      </c>
      <c r="BI138" s="213">
        <f>IF(N138="nulová",J138,0)</f>
        <v>0</v>
      </c>
      <c r="BJ138" s="15" t="s">
        <v>83</v>
      </c>
      <c r="BK138" s="213">
        <f>ROUND(I138*H138,2)</f>
        <v>0</v>
      </c>
      <c r="BL138" s="15" t="s">
        <v>147</v>
      </c>
      <c r="BM138" s="15" t="s">
        <v>1244</v>
      </c>
    </row>
    <row r="139" spans="2:51" s="11" customFormat="1" ht="12">
      <c r="B139" s="217"/>
      <c r="C139" s="218"/>
      <c r="D139" s="214" t="s">
        <v>151</v>
      </c>
      <c r="E139" s="219" t="s">
        <v>21</v>
      </c>
      <c r="F139" s="220" t="s">
        <v>1236</v>
      </c>
      <c r="G139" s="218"/>
      <c r="H139" s="221">
        <v>12</v>
      </c>
      <c r="I139" s="222"/>
      <c r="J139" s="218"/>
      <c r="K139" s="218"/>
      <c r="L139" s="223"/>
      <c r="M139" s="224"/>
      <c r="N139" s="225"/>
      <c r="O139" s="225"/>
      <c r="P139" s="225"/>
      <c r="Q139" s="225"/>
      <c r="R139" s="225"/>
      <c r="S139" s="225"/>
      <c r="T139" s="226"/>
      <c r="AT139" s="227" t="s">
        <v>151</v>
      </c>
      <c r="AU139" s="227" t="s">
        <v>85</v>
      </c>
      <c r="AV139" s="11" t="s">
        <v>85</v>
      </c>
      <c r="AW139" s="11" t="s">
        <v>36</v>
      </c>
      <c r="AX139" s="11" t="s">
        <v>83</v>
      </c>
      <c r="AY139" s="227" t="s">
        <v>140</v>
      </c>
    </row>
    <row r="140" spans="2:65" s="1" customFormat="1" ht="22.5" customHeight="1">
      <c r="B140" s="36"/>
      <c r="C140" s="202" t="s">
        <v>243</v>
      </c>
      <c r="D140" s="202" t="s">
        <v>142</v>
      </c>
      <c r="E140" s="203" t="s">
        <v>1245</v>
      </c>
      <c r="F140" s="204" t="s">
        <v>1246</v>
      </c>
      <c r="G140" s="205" t="s">
        <v>263</v>
      </c>
      <c r="H140" s="206">
        <v>48</v>
      </c>
      <c r="I140" s="207"/>
      <c r="J140" s="208">
        <f>ROUND(I140*H140,2)</f>
        <v>0</v>
      </c>
      <c r="K140" s="204" t="s">
        <v>146</v>
      </c>
      <c r="L140" s="41"/>
      <c r="M140" s="209" t="s">
        <v>21</v>
      </c>
      <c r="N140" s="210" t="s">
        <v>46</v>
      </c>
      <c r="O140" s="77"/>
      <c r="P140" s="211">
        <f>O140*H140</f>
        <v>0</v>
      </c>
      <c r="Q140" s="211">
        <v>0</v>
      </c>
      <c r="R140" s="211">
        <f>Q140*H140</f>
        <v>0</v>
      </c>
      <c r="S140" s="211">
        <v>0</v>
      </c>
      <c r="T140" s="212">
        <f>S140*H140</f>
        <v>0</v>
      </c>
      <c r="AR140" s="15" t="s">
        <v>147</v>
      </c>
      <c r="AT140" s="15" t="s">
        <v>142</v>
      </c>
      <c r="AU140" s="15" t="s">
        <v>85</v>
      </c>
      <c r="AY140" s="15" t="s">
        <v>140</v>
      </c>
      <c r="BE140" s="213">
        <f>IF(N140="základní",J140,0)</f>
        <v>0</v>
      </c>
      <c r="BF140" s="213">
        <f>IF(N140="snížená",J140,0)</f>
        <v>0</v>
      </c>
      <c r="BG140" s="213">
        <f>IF(N140="zákl. přenesená",J140,0)</f>
        <v>0</v>
      </c>
      <c r="BH140" s="213">
        <f>IF(N140="sníž. přenesená",J140,0)</f>
        <v>0</v>
      </c>
      <c r="BI140" s="213">
        <f>IF(N140="nulová",J140,0)</f>
        <v>0</v>
      </c>
      <c r="BJ140" s="15" t="s">
        <v>83</v>
      </c>
      <c r="BK140" s="213">
        <f>ROUND(I140*H140,2)</f>
        <v>0</v>
      </c>
      <c r="BL140" s="15" t="s">
        <v>147</v>
      </c>
      <c r="BM140" s="15" t="s">
        <v>1247</v>
      </c>
    </row>
    <row r="141" spans="2:51" s="11" customFormat="1" ht="12">
      <c r="B141" s="217"/>
      <c r="C141" s="218"/>
      <c r="D141" s="214" t="s">
        <v>151</v>
      </c>
      <c r="E141" s="218"/>
      <c r="F141" s="220" t="s">
        <v>1248</v>
      </c>
      <c r="G141" s="218"/>
      <c r="H141" s="221">
        <v>48</v>
      </c>
      <c r="I141" s="222"/>
      <c r="J141" s="218"/>
      <c r="K141" s="218"/>
      <c r="L141" s="223"/>
      <c r="M141" s="224"/>
      <c r="N141" s="225"/>
      <c r="O141" s="225"/>
      <c r="P141" s="225"/>
      <c r="Q141" s="225"/>
      <c r="R141" s="225"/>
      <c r="S141" s="225"/>
      <c r="T141" s="226"/>
      <c r="AT141" s="227" t="s">
        <v>151</v>
      </c>
      <c r="AU141" s="227" t="s">
        <v>85</v>
      </c>
      <c r="AV141" s="11" t="s">
        <v>85</v>
      </c>
      <c r="AW141" s="11" t="s">
        <v>4</v>
      </c>
      <c r="AX141" s="11" t="s">
        <v>83</v>
      </c>
      <c r="AY141" s="227" t="s">
        <v>140</v>
      </c>
    </row>
    <row r="142" spans="2:65" s="1" customFormat="1" ht="22.5" customHeight="1">
      <c r="B142" s="36"/>
      <c r="C142" s="202" t="s">
        <v>248</v>
      </c>
      <c r="D142" s="202" t="s">
        <v>142</v>
      </c>
      <c r="E142" s="203" t="s">
        <v>304</v>
      </c>
      <c r="F142" s="204" t="s">
        <v>305</v>
      </c>
      <c r="G142" s="205" t="s">
        <v>263</v>
      </c>
      <c r="H142" s="206">
        <v>83.52</v>
      </c>
      <c r="I142" s="207"/>
      <c r="J142" s="208">
        <f>ROUND(I142*H142,2)</f>
        <v>0</v>
      </c>
      <c r="K142" s="204" t="s">
        <v>146</v>
      </c>
      <c r="L142" s="41"/>
      <c r="M142" s="209" t="s">
        <v>21</v>
      </c>
      <c r="N142" s="210" t="s">
        <v>46</v>
      </c>
      <c r="O142" s="77"/>
      <c r="P142" s="211">
        <f>O142*H142</f>
        <v>0</v>
      </c>
      <c r="Q142" s="211">
        <v>0</v>
      </c>
      <c r="R142" s="211">
        <f>Q142*H142</f>
        <v>0</v>
      </c>
      <c r="S142" s="211">
        <v>0</v>
      </c>
      <c r="T142" s="212">
        <f>S142*H142</f>
        <v>0</v>
      </c>
      <c r="AR142" s="15" t="s">
        <v>147</v>
      </c>
      <c r="AT142" s="15" t="s">
        <v>142</v>
      </c>
      <c r="AU142" s="15" t="s">
        <v>85</v>
      </c>
      <c r="AY142" s="15" t="s">
        <v>140</v>
      </c>
      <c r="BE142" s="213">
        <f>IF(N142="základní",J142,0)</f>
        <v>0</v>
      </c>
      <c r="BF142" s="213">
        <f>IF(N142="snížená",J142,0)</f>
        <v>0</v>
      </c>
      <c r="BG142" s="213">
        <f>IF(N142="zákl. přenesená",J142,0)</f>
        <v>0</v>
      </c>
      <c r="BH142" s="213">
        <f>IF(N142="sníž. přenesená",J142,0)</f>
        <v>0</v>
      </c>
      <c r="BI142" s="213">
        <f>IF(N142="nulová",J142,0)</f>
        <v>0</v>
      </c>
      <c r="BJ142" s="15" t="s">
        <v>83</v>
      </c>
      <c r="BK142" s="213">
        <f>ROUND(I142*H142,2)</f>
        <v>0</v>
      </c>
      <c r="BL142" s="15" t="s">
        <v>147</v>
      </c>
      <c r="BM142" s="15" t="s">
        <v>1249</v>
      </c>
    </row>
    <row r="143" spans="2:47" s="1" customFormat="1" ht="12">
      <c r="B143" s="36"/>
      <c r="C143" s="37"/>
      <c r="D143" s="214" t="s">
        <v>149</v>
      </c>
      <c r="E143" s="37"/>
      <c r="F143" s="215" t="s">
        <v>301</v>
      </c>
      <c r="G143" s="37"/>
      <c r="H143" s="37"/>
      <c r="I143" s="128"/>
      <c r="J143" s="37"/>
      <c r="K143" s="37"/>
      <c r="L143" s="41"/>
      <c r="M143" s="216"/>
      <c r="N143" s="77"/>
      <c r="O143" s="77"/>
      <c r="P143" s="77"/>
      <c r="Q143" s="77"/>
      <c r="R143" s="77"/>
      <c r="S143" s="77"/>
      <c r="T143" s="78"/>
      <c r="AT143" s="15" t="s">
        <v>149</v>
      </c>
      <c r="AU143" s="15" t="s">
        <v>85</v>
      </c>
    </row>
    <row r="144" spans="2:51" s="11" customFormat="1" ht="12">
      <c r="B144" s="217"/>
      <c r="C144" s="218"/>
      <c r="D144" s="214" t="s">
        <v>151</v>
      </c>
      <c r="E144" s="219" t="s">
        <v>21</v>
      </c>
      <c r="F144" s="220" t="s">
        <v>1250</v>
      </c>
      <c r="G144" s="218"/>
      <c r="H144" s="221">
        <v>83.52</v>
      </c>
      <c r="I144" s="222"/>
      <c r="J144" s="218"/>
      <c r="K144" s="218"/>
      <c r="L144" s="223"/>
      <c r="M144" s="224"/>
      <c r="N144" s="225"/>
      <c r="O144" s="225"/>
      <c r="P144" s="225"/>
      <c r="Q144" s="225"/>
      <c r="R144" s="225"/>
      <c r="S144" s="225"/>
      <c r="T144" s="226"/>
      <c r="AT144" s="227" t="s">
        <v>151</v>
      </c>
      <c r="AU144" s="227" t="s">
        <v>85</v>
      </c>
      <c r="AV144" s="11" t="s">
        <v>85</v>
      </c>
      <c r="AW144" s="11" t="s">
        <v>36</v>
      </c>
      <c r="AX144" s="11" t="s">
        <v>83</v>
      </c>
      <c r="AY144" s="227" t="s">
        <v>140</v>
      </c>
    </row>
    <row r="145" spans="2:65" s="1" customFormat="1" ht="16.5" customHeight="1">
      <c r="B145" s="36"/>
      <c r="C145" s="202" t="s">
        <v>7</v>
      </c>
      <c r="D145" s="202" t="s">
        <v>142</v>
      </c>
      <c r="E145" s="203" t="s">
        <v>1251</v>
      </c>
      <c r="F145" s="204" t="s">
        <v>1252</v>
      </c>
      <c r="G145" s="205" t="s">
        <v>263</v>
      </c>
      <c r="H145" s="206">
        <v>262.5</v>
      </c>
      <c r="I145" s="207"/>
      <c r="J145" s="208">
        <f>ROUND(I145*H145,2)</f>
        <v>0</v>
      </c>
      <c r="K145" s="204" t="s">
        <v>146</v>
      </c>
      <c r="L145" s="41"/>
      <c r="M145" s="209" t="s">
        <v>21</v>
      </c>
      <c r="N145" s="210" t="s">
        <v>46</v>
      </c>
      <c r="O145" s="77"/>
      <c r="P145" s="211">
        <f>O145*H145</f>
        <v>0</v>
      </c>
      <c r="Q145" s="211">
        <v>0</v>
      </c>
      <c r="R145" s="211">
        <f>Q145*H145</f>
        <v>0</v>
      </c>
      <c r="S145" s="211">
        <v>0</v>
      </c>
      <c r="T145" s="212">
        <f>S145*H145</f>
        <v>0</v>
      </c>
      <c r="AR145" s="15" t="s">
        <v>147</v>
      </c>
      <c r="AT145" s="15" t="s">
        <v>142</v>
      </c>
      <c r="AU145" s="15" t="s">
        <v>85</v>
      </c>
      <c r="AY145" s="15" t="s">
        <v>140</v>
      </c>
      <c r="BE145" s="213">
        <f>IF(N145="základní",J145,0)</f>
        <v>0</v>
      </c>
      <c r="BF145" s="213">
        <f>IF(N145="snížená",J145,0)</f>
        <v>0</v>
      </c>
      <c r="BG145" s="213">
        <f>IF(N145="zákl. přenesená",J145,0)</f>
        <v>0</v>
      </c>
      <c r="BH145" s="213">
        <f>IF(N145="sníž. přenesená",J145,0)</f>
        <v>0</v>
      </c>
      <c r="BI145" s="213">
        <f>IF(N145="nulová",J145,0)</f>
        <v>0</v>
      </c>
      <c r="BJ145" s="15" t="s">
        <v>83</v>
      </c>
      <c r="BK145" s="213">
        <f>ROUND(I145*H145,2)</f>
        <v>0</v>
      </c>
      <c r="BL145" s="15" t="s">
        <v>147</v>
      </c>
      <c r="BM145" s="15" t="s">
        <v>1253</v>
      </c>
    </row>
    <row r="146" spans="2:47" s="1" customFormat="1" ht="12">
      <c r="B146" s="36"/>
      <c r="C146" s="37"/>
      <c r="D146" s="214" t="s">
        <v>149</v>
      </c>
      <c r="E146" s="37"/>
      <c r="F146" s="215" t="s">
        <v>311</v>
      </c>
      <c r="G146" s="37"/>
      <c r="H146" s="37"/>
      <c r="I146" s="128"/>
      <c r="J146" s="37"/>
      <c r="K146" s="37"/>
      <c r="L146" s="41"/>
      <c r="M146" s="216"/>
      <c r="N146" s="77"/>
      <c r="O146" s="77"/>
      <c r="P146" s="77"/>
      <c r="Q146" s="77"/>
      <c r="R146" s="77"/>
      <c r="S146" s="77"/>
      <c r="T146" s="78"/>
      <c r="AT146" s="15" t="s">
        <v>149</v>
      </c>
      <c r="AU146" s="15" t="s">
        <v>85</v>
      </c>
    </row>
    <row r="147" spans="2:51" s="11" customFormat="1" ht="12">
      <c r="B147" s="217"/>
      <c r="C147" s="218"/>
      <c r="D147" s="214" t="s">
        <v>151</v>
      </c>
      <c r="E147" s="219" t="s">
        <v>21</v>
      </c>
      <c r="F147" s="220" t="s">
        <v>1254</v>
      </c>
      <c r="G147" s="218"/>
      <c r="H147" s="221">
        <v>262.5</v>
      </c>
      <c r="I147" s="222"/>
      <c r="J147" s="218"/>
      <c r="K147" s="218"/>
      <c r="L147" s="223"/>
      <c r="M147" s="224"/>
      <c r="N147" s="225"/>
      <c r="O147" s="225"/>
      <c r="P147" s="225"/>
      <c r="Q147" s="225"/>
      <c r="R147" s="225"/>
      <c r="S147" s="225"/>
      <c r="T147" s="226"/>
      <c r="AT147" s="227" t="s">
        <v>151</v>
      </c>
      <c r="AU147" s="227" t="s">
        <v>85</v>
      </c>
      <c r="AV147" s="11" t="s">
        <v>85</v>
      </c>
      <c r="AW147" s="11" t="s">
        <v>36</v>
      </c>
      <c r="AX147" s="11" t="s">
        <v>83</v>
      </c>
      <c r="AY147" s="227" t="s">
        <v>140</v>
      </c>
    </row>
    <row r="148" spans="2:65" s="1" customFormat="1" ht="22.5" customHeight="1">
      <c r="B148" s="36"/>
      <c r="C148" s="202" t="s">
        <v>256</v>
      </c>
      <c r="D148" s="202" t="s">
        <v>142</v>
      </c>
      <c r="E148" s="203" t="s">
        <v>1255</v>
      </c>
      <c r="F148" s="204" t="s">
        <v>1256</v>
      </c>
      <c r="G148" s="205" t="s">
        <v>263</v>
      </c>
      <c r="H148" s="206">
        <v>83.6</v>
      </c>
      <c r="I148" s="207"/>
      <c r="J148" s="208">
        <f>ROUND(I148*H148,2)</f>
        <v>0</v>
      </c>
      <c r="K148" s="204" t="s">
        <v>146</v>
      </c>
      <c r="L148" s="41"/>
      <c r="M148" s="209" t="s">
        <v>21</v>
      </c>
      <c r="N148" s="210" t="s">
        <v>46</v>
      </c>
      <c r="O148" s="77"/>
      <c r="P148" s="211">
        <f>O148*H148</f>
        <v>0</v>
      </c>
      <c r="Q148" s="211">
        <v>0</v>
      </c>
      <c r="R148" s="211">
        <f>Q148*H148</f>
        <v>0</v>
      </c>
      <c r="S148" s="211">
        <v>0</v>
      </c>
      <c r="T148" s="212">
        <f>S148*H148</f>
        <v>0</v>
      </c>
      <c r="AR148" s="15" t="s">
        <v>147</v>
      </c>
      <c r="AT148" s="15" t="s">
        <v>142</v>
      </c>
      <c r="AU148" s="15" t="s">
        <v>85</v>
      </c>
      <c r="AY148" s="15" t="s">
        <v>140</v>
      </c>
      <c r="BE148" s="213">
        <f>IF(N148="základní",J148,0)</f>
        <v>0</v>
      </c>
      <c r="BF148" s="213">
        <f>IF(N148="snížená",J148,0)</f>
        <v>0</v>
      </c>
      <c r="BG148" s="213">
        <f>IF(N148="zákl. přenesená",J148,0)</f>
        <v>0</v>
      </c>
      <c r="BH148" s="213">
        <f>IF(N148="sníž. přenesená",J148,0)</f>
        <v>0</v>
      </c>
      <c r="BI148" s="213">
        <f>IF(N148="nulová",J148,0)</f>
        <v>0</v>
      </c>
      <c r="BJ148" s="15" t="s">
        <v>83</v>
      </c>
      <c r="BK148" s="213">
        <f>ROUND(I148*H148,2)</f>
        <v>0</v>
      </c>
      <c r="BL148" s="15" t="s">
        <v>147</v>
      </c>
      <c r="BM148" s="15" t="s">
        <v>1257</v>
      </c>
    </row>
    <row r="149" spans="2:47" s="1" customFormat="1" ht="12">
      <c r="B149" s="36"/>
      <c r="C149" s="37"/>
      <c r="D149" s="214" t="s">
        <v>149</v>
      </c>
      <c r="E149" s="37"/>
      <c r="F149" s="215" t="s">
        <v>1258</v>
      </c>
      <c r="G149" s="37"/>
      <c r="H149" s="37"/>
      <c r="I149" s="128"/>
      <c r="J149" s="37"/>
      <c r="K149" s="37"/>
      <c r="L149" s="41"/>
      <c r="M149" s="216"/>
      <c r="N149" s="77"/>
      <c r="O149" s="77"/>
      <c r="P149" s="77"/>
      <c r="Q149" s="77"/>
      <c r="R149" s="77"/>
      <c r="S149" s="77"/>
      <c r="T149" s="78"/>
      <c r="AT149" s="15" t="s">
        <v>149</v>
      </c>
      <c r="AU149" s="15" t="s">
        <v>85</v>
      </c>
    </row>
    <row r="150" spans="2:65" s="1" customFormat="1" ht="16.5" customHeight="1">
      <c r="B150" s="36"/>
      <c r="C150" s="202" t="s">
        <v>260</v>
      </c>
      <c r="D150" s="202" t="s">
        <v>142</v>
      </c>
      <c r="E150" s="203" t="s">
        <v>313</v>
      </c>
      <c r="F150" s="204" t="s">
        <v>314</v>
      </c>
      <c r="G150" s="205" t="s">
        <v>263</v>
      </c>
      <c r="H150" s="206">
        <v>83.6</v>
      </c>
      <c r="I150" s="207"/>
      <c r="J150" s="208">
        <f>ROUND(I150*H150,2)</f>
        <v>0</v>
      </c>
      <c r="K150" s="204" t="s">
        <v>146</v>
      </c>
      <c r="L150" s="41"/>
      <c r="M150" s="209" t="s">
        <v>21</v>
      </c>
      <c r="N150" s="210" t="s">
        <v>46</v>
      </c>
      <c r="O150" s="77"/>
      <c r="P150" s="211">
        <f>O150*H150</f>
        <v>0</v>
      </c>
      <c r="Q150" s="211">
        <v>0</v>
      </c>
      <c r="R150" s="211">
        <f>Q150*H150</f>
        <v>0</v>
      </c>
      <c r="S150" s="211">
        <v>0</v>
      </c>
      <c r="T150" s="212">
        <f>S150*H150</f>
        <v>0</v>
      </c>
      <c r="AR150" s="15" t="s">
        <v>147</v>
      </c>
      <c r="AT150" s="15" t="s">
        <v>142</v>
      </c>
      <c r="AU150" s="15" t="s">
        <v>85</v>
      </c>
      <c r="AY150" s="15" t="s">
        <v>140</v>
      </c>
      <c r="BE150" s="213">
        <f>IF(N150="základní",J150,0)</f>
        <v>0</v>
      </c>
      <c r="BF150" s="213">
        <f>IF(N150="snížená",J150,0)</f>
        <v>0</v>
      </c>
      <c r="BG150" s="213">
        <f>IF(N150="zákl. přenesená",J150,0)</f>
        <v>0</v>
      </c>
      <c r="BH150" s="213">
        <f>IF(N150="sníž. přenesená",J150,0)</f>
        <v>0</v>
      </c>
      <c r="BI150" s="213">
        <f>IF(N150="nulová",J150,0)</f>
        <v>0</v>
      </c>
      <c r="BJ150" s="15" t="s">
        <v>83</v>
      </c>
      <c r="BK150" s="213">
        <f>ROUND(I150*H150,2)</f>
        <v>0</v>
      </c>
      <c r="BL150" s="15" t="s">
        <v>147</v>
      </c>
      <c r="BM150" s="15" t="s">
        <v>1259</v>
      </c>
    </row>
    <row r="151" spans="2:47" s="1" customFormat="1" ht="12">
      <c r="B151" s="36"/>
      <c r="C151" s="37"/>
      <c r="D151" s="214" t="s">
        <v>149</v>
      </c>
      <c r="E151" s="37"/>
      <c r="F151" s="215" t="s">
        <v>316</v>
      </c>
      <c r="G151" s="37"/>
      <c r="H151" s="37"/>
      <c r="I151" s="128"/>
      <c r="J151" s="37"/>
      <c r="K151" s="37"/>
      <c r="L151" s="41"/>
      <c r="M151" s="216"/>
      <c r="N151" s="77"/>
      <c r="O151" s="77"/>
      <c r="P151" s="77"/>
      <c r="Q151" s="77"/>
      <c r="R151" s="77"/>
      <c r="S151" s="77"/>
      <c r="T151" s="78"/>
      <c r="AT151" s="15" t="s">
        <v>149</v>
      </c>
      <c r="AU151" s="15" t="s">
        <v>85</v>
      </c>
    </row>
    <row r="152" spans="2:65" s="1" customFormat="1" ht="22.5" customHeight="1">
      <c r="B152" s="36"/>
      <c r="C152" s="202" t="s">
        <v>267</v>
      </c>
      <c r="D152" s="202" t="s">
        <v>142</v>
      </c>
      <c r="E152" s="203" t="s">
        <v>318</v>
      </c>
      <c r="F152" s="204" t="s">
        <v>813</v>
      </c>
      <c r="G152" s="205" t="s">
        <v>320</v>
      </c>
      <c r="H152" s="206">
        <v>175.56</v>
      </c>
      <c r="I152" s="207"/>
      <c r="J152" s="208">
        <f>ROUND(I152*H152,2)</f>
        <v>0</v>
      </c>
      <c r="K152" s="204" t="s">
        <v>146</v>
      </c>
      <c r="L152" s="41"/>
      <c r="M152" s="209" t="s">
        <v>21</v>
      </c>
      <c r="N152" s="210" t="s">
        <v>46</v>
      </c>
      <c r="O152" s="77"/>
      <c r="P152" s="211">
        <f>O152*H152</f>
        <v>0</v>
      </c>
      <c r="Q152" s="211">
        <v>0</v>
      </c>
      <c r="R152" s="211">
        <f>Q152*H152</f>
        <v>0</v>
      </c>
      <c r="S152" s="211">
        <v>0</v>
      </c>
      <c r="T152" s="212">
        <f>S152*H152</f>
        <v>0</v>
      </c>
      <c r="AR152" s="15" t="s">
        <v>147</v>
      </c>
      <c r="AT152" s="15" t="s">
        <v>142</v>
      </c>
      <c r="AU152" s="15" t="s">
        <v>85</v>
      </c>
      <c r="AY152" s="15" t="s">
        <v>140</v>
      </c>
      <c r="BE152" s="213">
        <f>IF(N152="základní",J152,0)</f>
        <v>0</v>
      </c>
      <c r="BF152" s="213">
        <f>IF(N152="snížená",J152,0)</f>
        <v>0</v>
      </c>
      <c r="BG152" s="213">
        <f>IF(N152="zákl. přenesená",J152,0)</f>
        <v>0</v>
      </c>
      <c r="BH152" s="213">
        <f>IF(N152="sníž. přenesená",J152,0)</f>
        <v>0</v>
      </c>
      <c r="BI152" s="213">
        <f>IF(N152="nulová",J152,0)</f>
        <v>0</v>
      </c>
      <c r="BJ152" s="15" t="s">
        <v>83</v>
      </c>
      <c r="BK152" s="213">
        <f>ROUND(I152*H152,2)</f>
        <v>0</v>
      </c>
      <c r="BL152" s="15" t="s">
        <v>147</v>
      </c>
      <c r="BM152" s="15" t="s">
        <v>1260</v>
      </c>
    </row>
    <row r="153" spans="2:47" s="1" customFormat="1" ht="12">
      <c r="B153" s="36"/>
      <c r="C153" s="37"/>
      <c r="D153" s="214" t="s">
        <v>149</v>
      </c>
      <c r="E153" s="37"/>
      <c r="F153" s="215" t="s">
        <v>322</v>
      </c>
      <c r="G153" s="37"/>
      <c r="H153" s="37"/>
      <c r="I153" s="128"/>
      <c r="J153" s="37"/>
      <c r="K153" s="37"/>
      <c r="L153" s="41"/>
      <c r="M153" s="216"/>
      <c r="N153" s="77"/>
      <c r="O153" s="77"/>
      <c r="P153" s="77"/>
      <c r="Q153" s="77"/>
      <c r="R153" s="77"/>
      <c r="S153" s="77"/>
      <c r="T153" s="78"/>
      <c r="AT153" s="15" t="s">
        <v>149</v>
      </c>
      <c r="AU153" s="15" t="s">
        <v>85</v>
      </c>
    </row>
    <row r="154" spans="2:51" s="11" customFormat="1" ht="12">
      <c r="B154" s="217"/>
      <c r="C154" s="218"/>
      <c r="D154" s="214" t="s">
        <v>151</v>
      </c>
      <c r="E154" s="219" t="s">
        <v>21</v>
      </c>
      <c r="F154" s="220" t="s">
        <v>1261</v>
      </c>
      <c r="G154" s="218"/>
      <c r="H154" s="221">
        <v>83.6</v>
      </c>
      <c r="I154" s="222"/>
      <c r="J154" s="218"/>
      <c r="K154" s="218"/>
      <c r="L154" s="223"/>
      <c r="M154" s="224"/>
      <c r="N154" s="225"/>
      <c r="O154" s="225"/>
      <c r="P154" s="225"/>
      <c r="Q154" s="225"/>
      <c r="R154" s="225"/>
      <c r="S154" s="225"/>
      <c r="T154" s="226"/>
      <c r="AT154" s="227" t="s">
        <v>151</v>
      </c>
      <c r="AU154" s="227" t="s">
        <v>85</v>
      </c>
      <c r="AV154" s="11" t="s">
        <v>85</v>
      </c>
      <c r="AW154" s="11" t="s">
        <v>36</v>
      </c>
      <c r="AX154" s="11" t="s">
        <v>83</v>
      </c>
      <c r="AY154" s="227" t="s">
        <v>140</v>
      </c>
    </row>
    <row r="155" spans="2:51" s="11" customFormat="1" ht="12">
      <c r="B155" s="217"/>
      <c r="C155" s="218"/>
      <c r="D155" s="214" t="s">
        <v>151</v>
      </c>
      <c r="E155" s="218"/>
      <c r="F155" s="220" t="s">
        <v>1262</v>
      </c>
      <c r="G155" s="218"/>
      <c r="H155" s="221">
        <v>175.56</v>
      </c>
      <c r="I155" s="222"/>
      <c r="J155" s="218"/>
      <c r="K155" s="218"/>
      <c r="L155" s="223"/>
      <c r="M155" s="224"/>
      <c r="N155" s="225"/>
      <c r="O155" s="225"/>
      <c r="P155" s="225"/>
      <c r="Q155" s="225"/>
      <c r="R155" s="225"/>
      <c r="S155" s="225"/>
      <c r="T155" s="226"/>
      <c r="AT155" s="227" t="s">
        <v>151</v>
      </c>
      <c r="AU155" s="227" t="s">
        <v>85</v>
      </c>
      <c r="AV155" s="11" t="s">
        <v>85</v>
      </c>
      <c r="AW155" s="11" t="s">
        <v>4</v>
      </c>
      <c r="AX155" s="11" t="s">
        <v>83</v>
      </c>
      <c r="AY155" s="227" t="s">
        <v>140</v>
      </c>
    </row>
    <row r="156" spans="2:65" s="1" customFormat="1" ht="22.5" customHeight="1">
      <c r="B156" s="36"/>
      <c r="C156" s="202" t="s">
        <v>273</v>
      </c>
      <c r="D156" s="202" t="s">
        <v>142</v>
      </c>
      <c r="E156" s="203" t="s">
        <v>330</v>
      </c>
      <c r="F156" s="204" t="s">
        <v>331</v>
      </c>
      <c r="G156" s="205" t="s">
        <v>263</v>
      </c>
      <c r="H156" s="206">
        <v>179</v>
      </c>
      <c r="I156" s="207"/>
      <c r="J156" s="208">
        <f>ROUND(I156*H156,2)</f>
        <v>0</v>
      </c>
      <c r="K156" s="204" t="s">
        <v>146</v>
      </c>
      <c r="L156" s="41"/>
      <c r="M156" s="209" t="s">
        <v>21</v>
      </c>
      <c r="N156" s="210" t="s">
        <v>46</v>
      </c>
      <c r="O156" s="77"/>
      <c r="P156" s="211">
        <f>O156*H156</f>
        <v>0</v>
      </c>
      <c r="Q156" s="211">
        <v>0</v>
      </c>
      <c r="R156" s="211">
        <f>Q156*H156</f>
        <v>0</v>
      </c>
      <c r="S156" s="211">
        <v>0</v>
      </c>
      <c r="T156" s="212">
        <f>S156*H156</f>
        <v>0</v>
      </c>
      <c r="AR156" s="15" t="s">
        <v>147</v>
      </c>
      <c r="AT156" s="15" t="s">
        <v>142</v>
      </c>
      <c r="AU156" s="15" t="s">
        <v>85</v>
      </c>
      <c r="AY156" s="15" t="s">
        <v>140</v>
      </c>
      <c r="BE156" s="213">
        <f>IF(N156="základní",J156,0)</f>
        <v>0</v>
      </c>
      <c r="BF156" s="213">
        <f>IF(N156="snížená",J156,0)</f>
        <v>0</v>
      </c>
      <c r="BG156" s="213">
        <f>IF(N156="zákl. přenesená",J156,0)</f>
        <v>0</v>
      </c>
      <c r="BH156" s="213">
        <f>IF(N156="sníž. přenesená",J156,0)</f>
        <v>0</v>
      </c>
      <c r="BI156" s="213">
        <f>IF(N156="nulová",J156,0)</f>
        <v>0</v>
      </c>
      <c r="BJ156" s="15" t="s">
        <v>83</v>
      </c>
      <c r="BK156" s="213">
        <f>ROUND(I156*H156,2)</f>
        <v>0</v>
      </c>
      <c r="BL156" s="15" t="s">
        <v>147</v>
      </c>
      <c r="BM156" s="15" t="s">
        <v>1263</v>
      </c>
    </row>
    <row r="157" spans="2:47" s="1" customFormat="1" ht="12">
      <c r="B157" s="36"/>
      <c r="C157" s="37"/>
      <c r="D157" s="214" t="s">
        <v>149</v>
      </c>
      <c r="E157" s="37"/>
      <c r="F157" s="215" t="s">
        <v>333</v>
      </c>
      <c r="G157" s="37"/>
      <c r="H157" s="37"/>
      <c r="I157" s="128"/>
      <c r="J157" s="37"/>
      <c r="K157" s="37"/>
      <c r="L157" s="41"/>
      <c r="M157" s="216"/>
      <c r="N157" s="77"/>
      <c r="O157" s="77"/>
      <c r="P157" s="77"/>
      <c r="Q157" s="77"/>
      <c r="R157" s="77"/>
      <c r="S157" s="77"/>
      <c r="T157" s="78"/>
      <c r="AT157" s="15" t="s">
        <v>149</v>
      </c>
      <c r="AU157" s="15" t="s">
        <v>85</v>
      </c>
    </row>
    <row r="158" spans="2:51" s="11" customFormat="1" ht="12">
      <c r="B158" s="217"/>
      <c r="C158" s="218"/>
      <c r="D158" s="214" t="s">
        <v>151</v>
      </c>
      <c r="E158" s="219" t="s">
        <v>21</v>
      </c>
      <c r="F158" s="220" t="s">
        <v>1264</v>
      </c>
      <c r="G158" s="218"/>
      <c r="H158" s="221">
        <v>179</v>
      </c>
      <c r="I158" s="222"/>
      <c r="J158" s="218"/>
      <c r="K158" s="218"/>
      <c r="L158" s="223"/>
      <c r="M158" s="224"/>
      <c r="N158" s="225"/>
      <c r="O158" s="225"/>
      <c r="P158" s="225"/>
      <c r="Q158" s="225"/>
      <c r="R158" s="225"/>
      <c r="S158" s="225"/>
      <c r="T158" s="226"/>
      <c r="AT158" s="227" t="s">
        <v>151</v>
      </c>
      <c r="AU158" s="227" t="s">
        <v>85</v>
      </c>
      <c r="AV158" s="11" t="s">
        <v>85</v>
      </c>
      <c r="AW158" s="11" t="s">
        <v>36</v>
      </c>
      <c r="AX158" s="11" t="s">
        <v>83</v>
      </c>
      <c r="AY158" s="227" t="s">
        <v>140</v>
      </c>
    </row>
    <row r="159" spans="2:65" s="1" customFormat="1" ht="22.5" customHeight="1">
      <c r="B159" s="36"/>
      <c r="C159" s="202" t="s">
        <v>277</v>
      </c>
      <c r="D159" s="202" t="s">
        <v>142</v>
      </c>
      <c r="E159" s="203" t="s">
        <v>343</v>
      </c>
      <c r="F159" s="204" t="s">
        <v>344</v>
      </c>
      <c r="G159" s="205" t="s">
        <v>263</v>
      </c>
      <c r="H159" s="206">
        <v>55.1</v>
      </c>
      <c r="I159" s="207"/>
      <c r="J159" s="208">
        <f>ROUND(I159*H159,2)</f>
        <v>0</v>
      </c>
      <c r="K159" s="204" t="s">
        <v>146</v>
      </c>
      <c r="L159" s="41"/>
      <c r="M159" s="209" t="s">
        <v>21</v>
      </c>
      <c r="N159" s="210" t="s">
        <v>46</v>
      </c>
      <c r="O159" s="77"/>
      <c r="P159" s="211">
        <f>O159*H159</f>
        <v>0</v>
      </c>
      <c r="Q159" s="211">
        <v>0</v>
      </c>
      <c r="R159" s="211">
        <f>Q159*H159</f>
        <v>0</v>
      </c>
      <c r="S159" s="211">
        <v>0</v>
      </c>
      <c r="T159" s="212">
        <f>S159*H159</f>
        <v>0</v>
      </c>
      <c r="AR159" s="15" t="s">
        <v>147</v>
      </c>
      <c r="AT159" s="15" t="s">
        <v>142</v>
      </c>
      <c r="AU159" s="15" t="s">
        <v>85</v>
      </c>
      <c r="AY159" s="15" t="s">
        <v>140</v>
      </c>
      <c r="BE159" s="213">
        <f>IF(N159="základní",J159,0)</f>
        <v>0</v>
      </c>
      <c r="BF159" s="213">
        <f>IF(N159="snížená",J159,0)</f>
        <v>0</v>
      </c>
      <c r="BG159" s="213">
        <f>IF(N159="zákl. přenesená",J159,0)</f>
        <v>0</v>
      </c>
      <c r="BH159" s="213">
        <f>IF(N159="sníž. přenesená",J159,0)</f>
        <v>0</v>
      </c>
      <c r="BI159" s="213">
        <f>IF(N159="nulová",J159,0)</f>
        <v>0</v>
      </c>
      <c r="BJ159" s="15" t="s">
        <v>83</v>
      </c>
      <c r="BK159" s="213">
        <f>ROUND(I159*H159,2)</f>
        <v>0</v>
      </c>
      <c r="BL159" s="15" t="s">
        <v>147</v>
      </c>
      <c r="BM159" s="15" t="s">
        <v>1265</v>
      </c>
    </row>
    <row r="160" spans="2:47" s="1" customFormat="1" ht="12">
      <c r="B160" s="36"/>
      <c r="C160" s="37"/>
      <c r="D160" s="214" t="s">
        <v>149</v>
      </c>
      <c r="E160" s="37"/>
      <c r="F160" s="215" t="s">
        <v>346</v>
      </c>
      <c r="G160" s="37"/>
      <c r="H160" s="37"/>
      <c r="I160" s="128"/>
      <c r="J160" s="37"/>
      <c r="K160" s="37"/>
      <c r="L160" s="41"/>
      <c r="M160" s="216"/>
      <c r="N160" s="77"/>
      <c r="O160" s="77"/>
      <c r="P160" s="77"/>
      <c r="Q160" s="77"/>
      <c r="R160" s="77"/>
      <c r="S160" s="77"/>
      <c r="T160" s="78"/>
      <c r="AT160" s="15" t="s">
        <v>149</v>
      </c>
      <c r="AU160" s="15" t="s">
        <v>85</v>
      </c>
    </row>
    <row r="161" spans="2:51" s="11" customFormat="1" ht="12">
      <c r="B161" s="217"/>
      <c r="C161" s="218"/>
      <c r="D161" s="214" t="s">
        <v>151</v>
      </c>
      <c r="E161" s="219" t="s">
        <v>21</v>
      </c>
      <c r="F161" s="220" t="s">
        <v>1266</v>
      </c>
      <c r="G161" s="218"/>
      <c r="H161" s="221">
        <v>55.1</v>
      </c>
      <c r="I161" s="222"/>
      <c r="J161" s="218"/>
      <c r="K161" s="218"/>
      <c r="L161" s="223"/>
      <c r="M161" s="224"/>
      <c r="N161" s="225"/>
      <c r="O161" s="225"/>
      <c r="P161" s="225"/>
      <c r="Q161" s="225"/>
      <c r="R161" s="225"/>
      <c r="S161" s="225"/>
      <c r="T161" s="226"/>
      <c r="AT161" s="227" t="s">
        <v>151</v>
      </c>
      <c r="AU161" s="227" t="s">
        <v>85</v>
      </c>
      <c r="AV161" s="11" t="s">
        <v>85</v>
      </c>
      <c r="AW161" s="11" t="s">
        <v>36</v>
      </c>
      <c r="AX161" s="11" t="s">
        <v>83</v>
      </c>
      <c r="AY161" s="227" t="s">
        <v>140</v>
      </c>
    </row>
    <row r="162" spans="2:65" s="1" customFormat="1" ht="16.5" customHeight="1">
      <c r="B162" s="36"/>
      <c r="C162" s="228" t="s">
        <v>283</v>
      </c>
      <c r="D162" s="228" t="s">
        <v>336</v>
      </c>
      <c r="E162" s="229" t="s">
        <v>1267</v>
      </c>
      <c r="F162" s="230" t="s">
        <v>1268</v>
      </c>
      <c r="G162" s="231" t="s">
        <v>320</v>
      </c>
      <c r="H162" s="232">
        <v>110.2</v>
      </c>
      <c r="I162" s="233"/>
      <c r="J162" s="234">
        <f>ROUND(I162*H162,2)</f>
        <v>0</v>
      </c>
      <c r="K162" s="230" t="s">
        <v>146</v>
      </c>
      <c r="L162" s="235"/>
      <c r="M162" s="236" t="s">
        <v>21</v>
      </c>
      <c r="N162" s="237" t="s">
        <v>46</v>
      </c>
      <c r="O162" s="77"/>
      <c r="P162" s="211">
        <f>O162*H162</f>
        <v>0</v>
      </c>
      <c r="Q162" s="211">
        <v>1</v>
      </c>
      <c r="R162" s="211">
        <f>Q162*H162</f>
        <v>110.2</v>
      </c>
      <c r="S162" s="211">
        <v>0</v>
      </c>
      <c r="T162" s="212">
        <f>S162*H162</f>
        <v>0</v>
      </c>
      <c r="AR162" s="15" t="s">
        <v>187</v>
      </c>
      <c r="AT162" s="15" t="s">
        <v>336</v>
      </c>
      <c r="AU162" s="15" t="s">
        <v>85</v>
      </c>
      <c r="AY162" s="15" t="s">
        <v>140</v>
      </c>
      <c r="BE162" s="213">
        <f>IF(N162="základní",J162,0)</f>
        <v>0</v>
      </c>
      <c r="BF162" s="213">
        <f>IF(N162="snížená",J162,0)</f>
        <v>0</v>
      </c>
      <c r="BG162" s="213">
        <f>IF(N162="zákl. přenesená",J162,0)</f>
        <v>0</v>
      </c>
      <c r="BH162" s="213">
        <f>IF(N162="sníž. přenesená",J162,0)</f>
        <v>0</v>
      </c>
      <c r="BI162" s="213">
        <f>IF(N162="nulová",J162,0)</f>
        <v>0</v>
      </c>
      <c r="BJ162" s="15" t="s">
        <v>83</v>
      </c>
      <c r="BK162" s="213">
        <f>ROUND(I162*H162,2)</f>
        <v>0</v>
      </c>
      <c r="BL162" s="15" t="s">
        <v>147</v>
      </c>
      <c r="BM162" s="15" t="s">
        <v>1269</v>
      </c>
    </row>
    <row r="163" spans="2:51" s="11" customFormat="1" ht="12">
      <c r="B163" s="217"/>
      <c r="C163" s="218"/>
      <c r="D163" s="214" t="s">
        <v>151</v>
      </c>
      <c r="E163" s="218"/>
      <c r="F163" s="220" t="s">
        <v>1270</v>
      </c>
      <c r="G163" s="218"/>
      <c r="H163" s="221">
        <v>110.2</v>
      </c>
      <c r="I163" s="222"/>
      <c r="J163" s="218"/>
      <c r="K163" s="218"/>
      <c r="L163" s="223"/>
      <c r="M163" s="224"/>
      <c r="N163" s="225"/>
      <c r="O163" s="225"/>
      <c r="P163" s="225"/>
      <c r="Q163" s="225"/>
      <c r="R163" s="225"/>
      <c r="S163" s="225"/>
      <c r="T163" s="226"/>
      <c r="AT163" s="227" t="s">
        <v>151</v>
      </c>
      <c r="AU163" s="227" t="s">
        <v>85</v>
      </c>
      <c r="AV163" s="11" t="s">
        <v>85</v>
      </c>
      <c r="AW163" s="11" t="s">
        <v>4</v>
      </c>
      <c r="AX163" s="11" t="s">
        <v>83</v>
      </c>
      <c r="AY163" s="227" t="s">
        <v>140</v>
      </c>
    </row>
    <row r="164" spans="2:63" s="10" customFormat="1" ht="22.8" customHeight="1">
      <c r="B164" s="186"/>
      <c r="C164" s="187"/>
      <c r="D164" s="188" t="s">
        <v>74</v>
      </c>
      <c r="E164" s="200" t="s">
        <v>147</v>
      </c>
      <c r="F164" s="200" t="s">
        <v>1271</v>
      </c>
      <c r="G164" s="187"/>
      <c r="H164" s="187"/>
      <c r="I164" s="190"/>
      <c r="J164" s="201">
        <f>BK164</f>
        <v>0</v>
      </c>
      <c r="K164" s="187"/>
      <c r="L164" s="192"/>
      <c r="M164" s="193"/>
      <c r="N164" s="194"/>
      <c r="O164" s="194"/>
      <c r="P164" s="195">
        <f>SUM(P165:P167)</f>
        <v>0</v>
      </c>
      <c r="Q164" s="194"/>
      <c r="R164" s="195">
        <f>SUM(R165:R167)</f>
        <v>30.819551</v>
      </c>
      <c r="S164" s="194"/>
      <c r="T164" s="196">
        <f>SUM(T165:T167)</f>
        <v>0</v>
      </c>
      <c r="AR164" s="197" t="s">
        <v>83</v>
      </c>
      <c r="AT164" s="198" t="s">
        <v>74</v>
      </c>
      <c r="AU164" s="198" t="s">
        <v>83</v>
      </c>
      <c r="AY164" s="197" t="s">
        <v>140</v>
      </c>
      <c r="BK164" s="199">
        <f>SUM(BK165:BK167)</f>
        <v>0</v>
      </c>
    </row>
    <row r="165" spans="2:65" s="1" customFormat="1" ht="16.5" customHeight="1">
      <c r="B165" s="36"/>
      <c r="C165" s="202" t="s">
        <v>287</v>
      </c>
      <c r="D165" s="202" t="s">
        <v>142</v>
      </c>
      <c r="E165" s="203" t="s">
        <v>1272</v>
      </c>
      <c r="F165" s="204" t="s">
        <v>1273</v>
      </c>
      <c r="G165" s="205" t="s">
        <v>263</v>
      </c>
      <c r="H165" s="206">
        <v>16.3</v>
      </c>
      <c r="I165" s="207"/>
      <c r="J165" s="208">
        <f>ROUND(I165*H165,2)</f>
        <v>0</v>
      </c>
      <c r="K165" s="204" t="s">
        <v>146</v>
      </c>
      <c r="L165" s="41"/>
      <c r="M165" s="209" t="s">
        <v>21</v>
      </c>
      <c r="N165" s="210" t="s">
        <v>46</v>
      </c>
      <c r="O165" s="77"/>
      <c r="P165" s="211">
        <f>O165*H165</f>
        <v>0</v>
      </c>
      <c r="Q165" s="211">
        <v>1.89077</v>
      </c>
      <c r="R165" s="211">
        <f>Q165*H165</f>
        <v>30.819551</v>
      </c>
      <c r="S165" s="211">
        <v>0</v>
      </c>
      <c r="T165" s="212">
        <f>S165*H165</f>
        <v>0</v>
      </c>
      <c r="AR165" s="15" t="s">
        <v>147</v>
      </c>
      <c r="AT165" s="15" t="s">
        <v>142</v>
      </c>
      <c r="AU165" s="15" t="s">
        <v>85</v>
      </c>
      <c r="AY165" s="15" t="s">
        <v>140</v>
      </c>
      <c r="BE165" s="213">
        <f>IF(N165="základní",J165,0)</f>
        <v>0</v>
      </c>
      <c r="BF165" s="213">
        <f>IF(N165="snížená",J165,0)</f>
        <v>0</v>
      </c>
      <c r="BG165" s="213">
        <f>IF(N165="zákl. přenesená",J165,0)</f>
        <v>0</v>
      </c>
      <c r="BH165" s="213">
        <f>IF(N165="sníž. přenesená",J165,0)</f>
        <v>0</v>
      </c>
      <c r="BI165" s="213">
        <f>IF(N165="nulová",J165,0)</f>
        <v>0</v>
      </c>
      <c r="BJ165" s="15" t="s">
        <v>83</v>
      </c>
      <c r="BK165" s="213">
        <f>ROUND(I165*H165,2)</f>
        <v>0</v>
      </c>
      <c r="BL165" s="15" t="s">
        <v>147</v>
      </c>
      <c r="BM165" s="15" t="s">
        <v>1274</v>
      </c>
    </row>
    <row r="166" spans="2:47" s="1" customFormat="1" ht="12">
      <c r="B166" s="36"/>
      <c r="C166" s="37"/>
      <c r="D166" s="214" t="s">
        <v>149</v>
      </c>
      <c r="E166" s="37"/>
      <c r="F166" s="215" t="s">
        <v>1275</v>
      </c>
      <c r="G166" s="37"/>
      <c r="H166" s="37"/>
      <c r="I166" s="128"/>
      <c r="J166" s="37"/>
      <c r="K166" s="37"/>
      <c r="L166" s="41"/>
      <c r="M166" s="216"/>
      <c r="N166" s="77"/>
      <c r="O166" s="77"/>
      <c r="P166" s="77"/>
      <c r="Q166" s="77"/>
      <c r="R166" s="77"/>
      <c r="S166" s="77"/>
      <c r="T166" s="78"/>
      <c r="AT166" s="15" t="s">
        <v>149</v>
      </c>
      <c r="AU166" s="15" t="s">
        <v>85</v>
      </c>
    </row>
    <row r="167" spans="2:51" s="11" customFormat="1" ht="12">
      <c r="B167" s="217"/>
      <c r="C167" s="218"/>
      <c r="D167" s="214" t="s">
        <v>151</v>
      </c>
      <c r="E167" s="219" t="s">
        <v>21</v>
      </c>
      <c r="F167" s="220" t="s">
        <v>1276</v>
      </c>
      <c r="G167" s="218"/>
      <c r="H167" s="221">
        <v>16.3</v>
      </c>
      <c r="I167" s="222"/>
      <c r="J167" s="218"/>
      <c r="K167" s="218"/>
      <c r="L167" s="223"/>
      <c r="M167" s="224"/>
      <c r="N167" s="225"/>
      <c r="O167" s="225"/>
      <c r="P167" s="225"/>
      <c r="Q167" s="225"/>
      <c r="R167" s="225"/>
      <c r="S167" s="225"/>
      <c r="T167" s="226"/>
      <c r="AT167" s="227" t="s">
        <v>151</v>
      </c>
      <c r="AU167" s="227" t="s">
        <v>85</v>
      </c>
      <c r="AV167" s="11" t="s">
        <v>85</v>
      </c>
      <c r="AW167" s="11" t="s">
        <v>36</v>
      </c>
      <c r="AX167" s="11" t="s">
        <v>83</v>
      </c>
      <c r="AY167" s="227" t="s">
        <v>140</v>
      </c>
    </row>
    <row r="168" spans="2:63" s="10" customFormat="1" ht="22.8" customHeight="1">
      <c r="B168" s="186"/>
      <c r="C168" s="187"/>
      <c r="D168" s="188" t="s">
        <v>74</v>
      </c>
      <c r="E168" s="200" t="s">
        <v>187</v>
      </c>
      <c r="F168" s="200" t="s">
        <v>654</v>
      </c>
      <c r="G168" s="187"/>
      <c r="H168" s="187"/>
      <c r="I168" s="190"/>
      <c r="J168" s="201">
        <f>BK168</f>
        <v>0</v>
      </c>
      <c r="K168" s="187"/>
      <c r="L168" s="192"/>
      <c r="M168" s="193"/>
      <c r="N168" s="194"/>
      <c r="O168" s="194"/>
      <c r="P168" s="195">
        <f>SUM(P169:P188)</f>
        <v>0</v>
      </c>
      <c r="Q168" s="194"/>
      <c r="R168" s="195">
        <f>SUM(R169:R188)</f>
        <v>1.1203380000000003</v>
      </c>
      <c r="S168" s="194"/>
      <c r="T168" s="196">
        <f>SUM(T169:T188)</f>
        <v>0</v>
      </c>
      <c r="AR168" s="197" t="s">
        <v>83</v>
      </c>
      <c r="AT168" s="198" t="s">
        <v>74</v>
      </c>
      <c r="AU168" s="198" t="s">
        <v>83</v>
      </c>
      <c r="AY168" s="197" t="s">
        <v>140</v>
      </c>
      <c r="BK168" s="199">
        <f>SUM(BK169:BK188)</f>
        <v>0</v>
      </c>
    </row>
    <row r="169" spans="2:65" s="1" customFormat="1" ht="16.5" customHeight="1">
      <c r="B169" s="36"/>
      <c r="C169" s="202" t="s">
        <v>293</v>
      </c>
      <c r="D169" s="202" t="s">
        <v>142</v>
      </c>
      <c r="E169" s="203" t="s">
        <v>1277</v>
      </c>
      <c r="F169" s="204" t="s">
        <v>1278</v>
      </c>
      <c r="G169" s="205" t="s">
        <v>162</v>
      </c>
      <c r="H169" s="206">
        <v>1</v>
      </c>
      <c r="I169" s="207"/>
      <c r="J169" s="208">
        <f>ROUND(I169*H169,2)</f>
        <v>0</v>
      </c>
      <c r="K169" s="204" t="s">
        <v>21</v>
      </c>
      <c r="L169" s="41"/>
      <c r="M169" s="209" t="s">
        <v>21</v>
      </c>
      <c r="N169" s="210" t="s">
        <v>46</v>
      </c>
      <c r="O169" s="77"/>
      <c r="P169" s="211">
        <f>O169*H169</f>
        <v>0</v>
      </c>
      <c r="Q169" s="211">
        <v>0.13906</v>
      </c>
      <c r="R169" s="211">
        <f>Q169*H169</f>
        <v>0.13906</v>
      </c>
      <c r="S169" s="211">
        <v>0</v>
      </c>
      <c r="T169" s="212">
        <f>S169*H169</f>
        <v>0</v>
      </c>
      <c r="AR169" s="15" t="s">
        <v>147</v>
      </c>
      <c r="AT169" s="15" t="s">
        <v>142</v>
      </c>
      <c r="AU169" s="15" t="s">
        <v>85</v>
      </c>
      <c r="AY169" s="15" t="s">
        <v>140</v>
      </c>
      <c r="BE169" s="213">
        <f>IF(N169="základní",J169,0)</f>
        <v>0</v>
      </c>
      <c r="BF169" s="213">
        <f>IF(N169="snížená",J169,0)</f>
        <v>0</v>
      </c>
      <c r="BG169" s="213">
        <f>IF(N169="zákl. přenesená",J169,0)</f>
        <v>0</v>
      </c>
      <c r="BH169" s="213">
        <f>IF(N169="sníž. přenesená",J169,0)</f>
        <v>0</v>
      </c>
      <c r="BI169" s="213">
        <f>IF(N169="nulová",J169,0)</f>
        <v>0</v>
      </c>
      <c r="BJ169" s="15" t="s">
        <v>83</v>
      </c>
      <c r="BK169" s="213">
        <f>ROUND(I169*H169,2)</f>
        <v>0</v>
      </c>
      <c r="BL169" s="15" t="s">
        <v>147</v>
      </c>
      <c r="BM169" s="15" t="s">
        <v>1279</v>
      </c>
    </row>
    <row r="170" spans="2:51" s="11" customFormat="1" ht="12">
      <c r="B170" s="217"/>
      <c r="C170" s="218"/>
      <c r="D170" s="214" t="s">
        <v>151</v>
      </c>
      <c r="E170" s="219" t="s">
        <v>21</v>
      </c>
      <c r="F170" s="220" t="s">
        <v>1280</v>
      </c>
      <c r="G170" s="218"/>
      <c r="H170" s="221">
        <v>1</v>
      </c>
      <c r="I170" s="222"/>
      <c r="J170" s="218"/>
      <c r="K170" s="218"/>
      <c r="L170" s="223"/>
      <c r="M170" s="224"/>
      <c r="N170" s="225"/>
      <c r="O170" s="225"/>
      <c r="P170" s="225"/>
      <c r="Q170" s="225"/>
      <c r="R170" s="225"/>
      <c r="S170" s="225"/>
      <c r="T170" s="226"/>
      <c r="AT170" s="227" t="s">
        <v>151</v>
      </c>
      <c r="AU170" s="227" t="s">
        <v>85</v>
      </c>
      <c r="AV170" s="11" t="s">
        <v>85</v>
      </c>
      <c r="AW170" s="11" t="s">
        <v>36</v>
      </c>
      <c r="AX170" s="11" t="s">
        <v>83</v>
      </c>
      <c r="AY170" s="227" t="s">
        <v>140</v>
      </c>
    </row>
    <row r="171" spans="2:65" s="1" customFormat="1" ht="16.5" customHeight="1">
      <c r="B171" s="36"/>
      <c r="C171" s="202" t="s">
        <v>297</v>
      </c>
      <c r="D171" s="202" t="s">
        <v>142</v>
      </c>
      <c r="E171" s="203" t="s">
        <v>1281</v>
      </c>
      <c r="F171" s="204" t="s">
        <v>1282</v>
      </c>
      <c r="G171" s="205" t="s">
        <v>162</v>
      </c>
      <c r="H171" s="206">
        <v>1</v>
      </c>
      <c r="I171" s="207"/>
      <c r="J171" s="208">
        <f>ROUND(I171*H171,2)</f>
        <v>0</v>
      </c>
      <c r="K171" s="204" t="s">
        <v>21</v>
      </c>
      <c r="L171" s="41"/>
      <c r="M171" s="209" t="s">
        <v>21</v>
      </c>
      <c r="N171" s="210" t="s">
        <v>46</v>
      </c>
      <c r="O171" s="77"/>
      <c r="P171" s="211">
        <f>O171*H171</f>
        <v>0</v>
      </c>
      <c r="Q171" s="211">
        <v>0.13906</v>
      </c>
      <c r="R171" s="211">
        <f>Q171*H171</f>
        <v>0.13906</v>
      </c>
      <c r="S171" s="211">
        <v>0</v>
      </c>
      <c r="T171" s="212">
        <f>S171*H171</f>
        <v>0</v>
      </c>
      <c r="AR171" s="15" t="s">
        <v>147</v>
      </c>
      <c r="AT171" s="15" t="s">
        <v>142</v>
      </c>
      <c r="AU171" s="15" t="s">
        <v>85</v>
      </c>
      <c r="AY171" s="15" t="s">
        <v>140</v>
      </c>
      <c r="BE171" s="213">
        <f>IF(N171="základní",J171,0)</f>
        <v>0</v>
      </c>
      <c r="BF171" s="213">
        <f>IF(N171="snížená",J171,0)</f>
        <v>0</v>
      </c>
      <c r="BG171" s="213">
        <f>IF(N171="zákl. přenesená",J171,0)</f>
        <v>0</v>
      </c>
      <c r="BH171" s="213">
        <f>IF(N171="sníž. přenesená",J171,0)</f>
        <v>0</v>
      </c>
      <c r="BI171" s="213">
        <f>IF(N171="nulová",J171,0)</f>
        <v>0</v>
      </c>
      <c r="BJ171" s="15" t="s">
        <v>83</v>
      </c>
      <c r="BK171" s="213">
        <f>ROUND(I171*H171,2)</f>
        <v>0</v>
      </c>
      <c r="BL171" s="15" t="s">
        <v>147</v>
      </c>
      <c r="BM171" s="15" t="s">
        <v>1283</v>
      </c>
    </row>
    <row r="172" spans="2:51" s="11" customFormat="1" ht="12">
      <c r="B172" s="217"/>
      <c r="C172" s="218"/>
      <c r="D172" s="214" t="s">
        <v>151</v>
      </c>
      <c r="E172" s="219" t="s">
        <v>21</v>
      </c>
      <c r="F172" s="220" t="s">
        <v>1280</v>
      </c>
      <c r="G172" s="218"/>
      <c r="H172" s="221">
        <v>1</v>
      </c>
      <c r="I172" s="222"/>
      <c r="J172" s="218"/>
      <c r="K172" s="218"/>
      <c r="L172" s="223"/>
      <c r="M172" s="224"/>
      <c r="N172" s="225"/>
      <c r="O172" s="225"/>
      <c r="P172" s="225"/>
      <c r="Q172" s="225"/>
      <c r="R172" s="225"/>
      <c r="S172" s="225"/>
      <c r="T172" s="226"/>
      <c r="AT172" s="227" t="s">
        <v>151</v>
      </c>
      <c r="AU172" s="227" t="s">
        <v>85</v>
      </c>
      <c r="AV172" s="11" t="s">
        <v>85</v>
      </c>
      <c r="AW172" s="11" t="s">
        <v>36</v>
      </c>
      <c r="AX172" s="11" t="s">
        <v>83</v>
      </c>
      <c r="AY172" s="227" t="s">
        <v>140</v>
      </c>
    </row>
    <row r="173" spans="2:65" s="1" customFormat="1" ht="16.5" customHeight="1">
      <c r="B173" s="36"/>
      <c r="C173" s="202" t="s">
        <v>303</v>
      </c>
      <c r="D173" s="202" t="s">
        <v>142</v>
      </c>
      <c r="E173" s="203" t="s">
        <v>1284</v>
      </c>
      <c r="F173" s="204" t="s">
        <v>1285</v>
      </c>
      <c r="G173" s="205" t="s">
        <v>162</v>
      </c>
      <c r="H173" s="206">
        <v>1</v>
      </c>
      <c r="I173" s="207"/>
      <c r="J173" s="208">
        <f>ROUND(I173*H173,2)</f>
        <v>0</v>
      </c>
      <c r="K173" s="204" t="s">
        <v>21</v>
      </c>
      <c r="L173" s="41"/>
      <c r="M173" s="209" t="s">
        <v>21</v>
      </c>
      <c r="N173" s="210" t="s">
        <v>46</v>
      </c>
      <c r="O173" s="77"/>
      <c r="P173" s="211">
        <f>O173*H173</f>
        <v>0</v>
      </c>
      <c r="Q173" s="211">
        <v>0.13906</v>
      </c>
      <c r="R173" s="211">
        <f>Q173*H173</f>
        <v>0.13906</v>
      </c>
      <c r="S173" s="211">
        <v>0</v>
      </c>
      <c r="T173" s="212">
        <f>S173*H173</f>
        <v>0</v>
      </c>
      <c r="AR173" s="15" t="s">
        <v>147</v>
      </c>
      <c r="AT173" s="15" t="s">
        <v>142</v>
      </c>
      <c r="AU173" s="15" t="s">
        <v>85</v>
      </c>
      <c r="AY173" s="15" t="s">
        <v>140</v>
      </c>
      <c r="BE173" s="213">
        <f>IF(N173="základní",J173,0)</f>
        <v>0</v>
      </c>
      <c r="BF173" s="213">
        <f>IF(N173="snížená",J173,0)</f>
        <v>0</v>
      </c>
      <c r="BG173" s="213">
        <f>IF(N173="zákl. přenesená",J173,0)</f>
        <v>0</v>
      </c>
      <c r="BH173" s="213">
        <f>IF(N173="sníž. přenesená",J173,0)</f>
        <v>0</v>
      </c>
      <c r="BI173" s="213">
        <f>IF(N173="nulová",J173,0)</f>
        <v>0</v>
      </c>
      <c r="BJ173" s="15" t="s">
        <v>83</v>
      </c>
      <c r="BK173" s="213">
        <f>ROUND(I173*H173,2)</f>
        <v>0</v>
      </c>
      <c r="BL173" s="15" t="s">
        <v>147</v>
      </c>
      <c r="BM173" s="15" t="s">
        <v>1286</v>
      </c>
    </row>
    <row r="174" spans="2:51" s="11" customFormat="1" ht="12">
      <c r="B174" s="217"/>
      <c r="C174" s="218"/>
      <c r="D174" s="214" t="s">
        <v>151</v>
      </c>
      <c r="E174" s="219" t="s">
        <v>21</v>
      </c>
      <c r="F174" s="220" t="s">
        <v>1280</v>
      </c>
      <c r="G174" s="218"/>
      <c r="H174" s="221">
        <v>1</v>
      </c>
      <c r="I174" s="222"/>
      <c r="J174" s="218"/>
      <c r="K174" s="218"/>
      <c r="L174" s="223"/>
      <c r="M174" s="224"/>
      <c r="N174" s="225"/>
      <c r="O174" s="225"/>
      <c r="P174" s="225"/>
      <c r="Q174" s="225"/>
      <c r="R174" s="225"/>
      <c r="S174" s="225"/>
      <c r="T174" s="226"/>
      <c r="AT174" s="227" t="s">
        <v>151</v>
      </c>
      <c r="AU174" s="227" t="s">
        <v>85</v>
      </c>
      <c r="AV174" s="11" t="s">
        <v>85</v>
      </c>
      <c r="AW174" s="11" t="s">
        <v>36</v>
      </c>
      <c r="AX174" s="11" t="s">
        <v>83</v>
      </c>
      <c r="AY174" s="227" t="s">
        <v>140</v>
      </c>
    </row>
    <row r="175" spans="2:65" s="1" customFormat="1" ht="16.5" customHeight="1">
      <c r="B175" s="36"/>
      <c r="C175" s="202" t="s">
        <v>307</v>
      </c>
      <c r="D175" s="202" t="s">
        <v>142</v>
      </c>
      <c r="E175" s="203" t="s">
        <v>1287</v>
      </c>
      <c r="F175" s="204" t="s">
        <v>1288</v>
      </c>
      <c r="G175" s="205" t="s">
        <v>162</v>
      </c>
      <c r="H175" s="206">
        <v>1</v>
      </c>
      <c r="I175" s="207"/>
      <c r="J175" s="208">
        <f>ROUND(I175*H175,2)</f>
        <v>0</v>
      </c>
      <c r="K175" s="204" t="s">
        <v>21</v>
      </c>
      <c r="L175" s="41"/>
      <c r="M175" s="209" t="s">
        <v>21</v>
      </c>
      <c r="N175" s="210" t="s">
        <v>46</v>
      </c>
      <c r="O175" s="77"/>
      <c r="P175" s="211">
        <f>O175*H175</f>
        <v>0</v>
      </c>
      <c r="Q175" s="211">
        <v>0.13906</v>
      </c>
      <c r="R175" s="211">
        <f>Q175*H175</f>
        <v>0.13906</v>
      </c>
      <c r="S175" s="211">
        <v>0</v>
      </c>
      <c r="T175" s="212">
        <f>S175*H175</f>
        <v>0</v>
      </c>
      <c r="AR175" s="15" t="s">
        <v>147</v>
      </c>
      <c r="AT175" s="15" t="s">
        <v>142</v>
      </c>
      <c r="AU175" s="15" t="s">
        <v>85</v>
      </c>
      <c r="AY175" s="15" t="s">
        <v>140</v>
      </c>
      <c r="BE175" s="213">
        <f>IF(N175="základní",J175,0)</f>
        <v>0</v>
      </c>
      <c r="BF175" s="213">
        <f>IF(N175="snížená",J175,0)</f>
        <v>0</v>
      </c>
      <c r="BG175" s="213">
        <f>IF(N175="zákl. přenesená",J175,0)</f>
        <v>0</v>
      </c>
      <c r="BH175" s="213">
        <f>IF(N175="sníž. přenesená",J175,0)</f>
        <v>0</v>
      </c>
      <c r="BI175" s="213">
        <f>IF(N175="nulová",J175,0)</f>
        <v>0</v>
      </c>
      <c r="BJ175" s="15" t="s">
        <v>83</v>
      </c>
      <c r="BK175" s="213">
        <f>ROUND(I175*H175,2)</f>
        <v>0</v>
      </c>
      <c r="BL175" s="15" t="s">
        <v>147</v>
      </c>
      <c r="BM175" s="15" t="s">
        <v>1289</v>
      </c>
    </row>
    <row r="176" spans="2:51" s="11" customFormat="1" ht="12">
      <c r="B176" s="217"/>
      <c r="C176" s="218"/>
      <c r="D176" s="214" t="s">
        <v>151</v>
      </c>
      <c r="E176" s="219" t="s">
        <v>21</v>
      </c>
      <c r="F176" s="220" t="s">
        <v>1280</v>
      </c>
      <c r="G176" s="218"/>
      <c r="H176" s="221">
        <v>1</v>
      </c>
      <c r="I176" s="222"/>
      <c r="J176" s="218"/>
      <c r="K176" s="218"/>
      <c r="L176" s="223"/>
      <c r="M176" s="224"/>
      <c r="N176" s="225"/>
      <c r="O176" s="225"/>
      <c r="P176" s="225"/>
      <c r="Q176" s="225"/>
      <c r="R176" s="225"/>
      <c r="S176" s="225"/>
      <c r="T176" s="226"/>
      <c r="AT176" s="227" t="s">
        <v>151</v>
      </c>
      <c r="AU176" s="227" t="s">
        <v>85</v>
      </c>
      <c r="AV176" s="11" t="s">
        <v>85</v>
      </c>
      <c r="AW176" s="11" t="s">
        <v>36</v>
      </c>
      <c r="AX176" s="11" t="s">
        <v>83</v>
      </c>
      <c r="AY176" s="227" t="s">
        <v>140</v>
      </c>
    </row>
    <row r="177" spans="2:65" s="1" customFormat="1" ht="16.5" customHeight="1">
      <c r="B177" s="36"/>
      <c r="C177" s="202" t="s">
        <v>312</v>
      </c>
      <c r="D177" s="202" t="s">
        <v>142</v>
      </c>
      <c r="E177" s="203" t="s">
        <v>1290</v>
      </c>
      <c r="F177" s="204" t="s">
        <v>1291</v>
      </c>
      <c r="G177" s="205" t="s">
        <v>162</v>
      </c>
      <c r="H177" s="206">
        <v>1</v>
      </c>
      <c r="I177" s="207"/>
      <c r="J177" s="208">
        <f>ROUND(I177*H177,2)</f>
        <v>0</v>
      </c>
      <c r="K177" s="204" t="s">
        <v>21</v>
      </c>
      <c r="L177" s="41"/>
      <c r="M177" s="209" t="s">
        <v>21</v>
      </c>
      <c r="N177" s="210" t="s">
        <v>46</v>
      </c>
      <c r="O177" s="77"/>
      <c r="P177" s="211">
        <f>O177*H177</f>
        <v>0</v>
      </c>
      <c r="Q177" s="211">
        <v>0.10906</v>
      </c>
      <c r="R177" s="211">
        <f>Q177*H177</f>
        <v>0.10906</v>
      </c>
      <c r="S177" s="211">
        <v>0</v>
      </c>
      <c r="T177" s="212">
        <f>S177*H177</f>
        <v>0</v>
      </c>
      <c r="AR177" s="15" t="s">
        <v>147</v>
      </c>
      <c r="AT177" s="15" t="s">
        <v>142</v>
      </c>
      <c r="AU177" s="15" t="s">
        <v>85</v>
      </c>
      <c r="AY177" s="15" t="s">
        <v>140</v>
      </c>
      <c r="BE177" s="213">
        <f>IF(N177="základní",J177,0)</f>
        <v>0</v>
      </c>
      <c r="BF177" s="213">
        <f>IF(N177="snížená",J177,0)</f>
        <v>0</v>
      </c>
      <c r="BG177" s="213">
        <f>IF(N177="zákl. přenesená",J177,0)</f>
        <v>0</v>
      </c>
      <c r="BH177" s="213">
        <f>IF(N177="sníž. přenesená",J177,0)</f>
        <v>0</v>
      </c>
      <c r="BI177" s="213">
        <f>IF(N177="nulová",J177,0)</f>
        <v>0</v>
      </c>
      <c r="BJ177" s="15" t="s">
        <v>83</v>
      </c>
      <c r="BK177" s="213">
        <f>ROUND(I177*H177,2)</f>
        <v>0</v>
      </c>
      <c r="BL177" s="15" t="s">
        <v>147</v>
      </c>
      <c r="BM177" s="15" t="s">
        <v>1292</v>
      </c>
    </row>
    <row r="178" spans="2:51" s="11" customFormat="1" ht="12">
      <c r="B178" s="217"/>
      <c r="C178" s="218"/>
      <c r="D178" s="214" t="s">
        <v>151</v>
      </c>
      <c r="E178" s="219" t="s">
        <v>21</v>
      </c>
      <c r="F178" s="220" t="s">
        <v>1280</v>
      </c>
      <c r="G178" s="218"/>
      <c r="H178" s="221">
        <v>1</v>
      </c>
      <c r="I178" s="222"/>
      <c r="J178" s="218"/>
      <c r="K178" s="218"/>
      <c r="L178" s="223"/>
      <c r="M178" s="224"/>
      <c r="N178" s="225"/>
      <c r="O178" s="225"/>
      <c r="P178" s="225"/>
      <c r="Q178" s="225"/>
      <c r="R178" s="225"/>
      <c r="S178" s="225"/>
      <c r="T178" s="226"/>
      <c r="AT178" s="227" t="s">
        <v>151</v>
      </c>
      <c r="AU178" s="227" t="s">
        <v>85</v>
      </c>
      <c r="AV178" s="11" t="s">
        <v>85</v>
      </c>
      <c r="AW178" s="11" t="s">
        <v>36</v>
      </c>
      <c r="AX178" s="11" t="s">
        <v>83</v>
      </c>
      <c r="AY178" s="227" t="s">
        <v>140</v>
      </c>
    </row>
    <row r="179" spans="2:65" s="1" customFormat="1" ht="16.5" customHeight="1">
      <c r="B179" s="36"/>
      <c r="C179" s="202" t="s">
        <v>317</v>
      </c>
      <c r="D179" s="202" t="s">
        <v>142</v>
      </c>
      <c r="E179" s="203" t="s">
        <v>1293</v>
      </c>
      <c r="F179" s="204" t="s">
        <v>1294</v>
      </c>
      <c r="G179" s="205" t="s">
        <v>162</v>
      </c>
      <c r="H179" s="206">
        <v>1</v>
      </c>
      <c r="I179" s="207"/>
      <c r="J179" s="208">
        <f>ROUND(I179*H179,2)</f>
        <v>0</v>
      </c>
      <c r="K179" s="204" t="s">
        <v>21</v>
      </c>
      <c r="L179" s="41"/>
      <c r="M179" s="209" t="s">
        <v>21</v>
      </c>
      <c r="N179" s="210" t="s">
        <v>46</v>
      </c>
      <c r="O179" s="77"/>
      <c r="P179" s="211">
        <f>O179*H179</f>
        <v>0</v>
      </c>
      <c r="Q179" s="211">
        <v>0.10906</v>
      </c>
      <c r="R179" s="211">
        <f>Q179*H179</f>
        <v>0.10906</v>
      </c>
      <c r="S179" s="211">
        <v>0</v>
      </c>
      <c r="T179" s="212">
        <f>S179*H179</f>
        <v>0</v>
      </c>
      <c r="AR179" s="15" t="s">
        <v>147</v>
      </c>
      <c r="AT179" s="15" t="s">
        <v>142</v>
      </c>
      <c r="AU179" s="15" t="s">
        <v>85</v>
      </c>
      <c r="AY179" s="15" t="s">
        <v>140</v>
      </c>
      <c r="BE179" s="213">
        <f>IF(N179="základní",J179,0)</f>
        <v>0</v>
      </c>
      <c r="BF179" s="213">
        <f>IF(N179="snížená",J179,0)</f>
        <v>0</v>
      </c>
      <c r="BG179" s="213">
        <f>IF(N179="zákl. přenesená",J179,0)</f>
        <v>0</v>
      </c>
      <c r="BH179" s="213">
        <f>IF(N179="sníž. přenesená",J179,0)</f>
        <v>0</v>
      </c>
      <c r="BI179" s="213">
        <f>IF(N179="nulová",J179,0)</f>
        <v>0</v>
      </c>
      <c r="BJ179" s="15" t="s">
        <v>83</v>
      </c>
      <c r="BK179" s="213">
        <f>ROUND(I179*H179,2)</f>
        <v>0</v>
      </c>
      <c r="BL179" s="15" t="s">
        <v>147</v>
      </c>
      <c r="BM179" s="15" t="s">
        <v>1295</v>
      </c>
    </row>
    <row r="180" spans="2:51" s="11" customFormat="1" ht="12">
      <c r="B180" s="217"/>
      <c r="C180" s="218"/>
      <c r="D180" s="214" t="s">
        <v>151</v>
      </c>
      <c r="E180" s="219" t="s">
        <v>21</v>
      </c>
      <c r="F180" s="220" t="s">
        <v>1280</v>
      </c>
      <c r="G180" s="218"/>
      <c r="H180" s="221">
        <v>1</v>
      </c>
      <c r="I180" s="222"/>
      <c r="J180" s="218"/>
      <c r="K180" s="218"/>
      <c r="L180" s="223"/>
      <c r="M180" s="224"/>
      <c r="N180" s="225"/>
      <c r="O180" s="225"/>
      <c r="P180" s="225"/>
      <c r="Q180" s="225"/>
      <c r="R180" s="225"/>
      <c r="S180" s="225"/>
      <c r="T180" s="226"/>
      <c r="AT180" s="227" t="s">
        <v>151</v>
      </c>
      <c r="AU180" s="227" t="s">
        <v>85</v>
      </c>
      <c r="AV180" s="11" t="s">
        <v>85</v>
      </c>
      <c r="AW180" s="11" t="s">
        <v>36</v>
      </c>
      <c r="AX180" s="11" t="s">
        <v>83</v>
      </c>
      <c r="AY180" s="227" t="s">
        <v>140</v>
      </c>
    </row>
    <row r="181" spans="2:65" s="1" customFormat="1" ht="16.5" customHeight="1">
      <c r="B181" s="36"/>
      <c r="C181" s="202" t="s">
        <v>324</v>
      </c>
      <c r="D181" s="202" t="s">
        <v>142</v>
      </c>
      <c r="E181" s="203" t="s">
        <v>1296</v>
      </c>
      <c r="F181" s="204" t="s">
        <v>1297</v>
      </c>
      <c r="G181" s="205" t="s">
        <v>162</v>
      </c>
      <c r="H181" s="206">
        <v>1</v>
      </c>
      <c r="I181" s="207"/>
      <c r="J181" s="208">
        <f>ROUND(I181*H181,2)</f>
        <v>0</v>
      </c>
      <c r="K181" s="204" t="s">
        <v>21</v>
      </c>
      <c r="L181" s="41"/>
      <c r="M181" s="209" t="s">
        <v>21</v>
      </c>
      <c r="N181" s="210" t="s">
        <v>46</v>
      </c>
      <c r="O181" s="77"/>
      <c r="P181" s="211">
        <f>O181*H181</f>
        <v>0</v>
      </c>
      <c r="Q181" s="211">
        <v>0.10906</v>
      </c>
      <c r="R181" s="211">
        <f>Q181*H181</f>
        <v>0.10906</v>
      </c>
      <c r="S181" s="211">
        <v>0</v>
      </c>
      <c r="T181" s="212">
        <f>S181*H181</f>
        <v>0</v>
      </c>
      <c r="AR181" s="15" t="s">
        <v>147</v>
      </c>
      <c r="AT181" s="15" t="s">
        <v>142</v>
      </c>
      <c r="AU181" s="15" t="s">
        <v>85</v>
      </c>
      <c r="AY181" s="15" t="s">
        <v>140</v>
      </c>
      <c r="BE181" s="213">
        <f>IF(N181="základní",J181,0)</f>
        <v>0</v>
      </c>
      <c r="BF181" s="213">
        <f>IF(N181="snížená",J181,0)</f>
        <v>0</v>
      </c>
      <c r="BG181" s="213">
        <f>IF(N181="zákl. přenesená",J181,0)</f>
        <v>0</v>
      </c>
      <c r="BH181" s="213">
        <f>IF(N181="sníž. přenesená",J181,0)</f>
        <v>0</v>
      </c>
      <c r="BI181" s="213">
        <f>IF(N181="nulová",J181,0)</f>
        <v>0</v>
      </c>
      <c r="BJ181" s="15" t="s">
        <v>83</v>
      </c>
      <c r="BK181" s="213">
        <f>ROUND(I181*H181,2)</f>
        <v>0</v>
      </c>
      <c r="BL181" s="15" t="s">
        <v>147</v>
      </c>
      <c r="BM181" s="15" t="s">
        <v>1298</v>
      </c>
    </row>
    <row r="182" spans="2:51" s="11" customFormat="1" ht="12">
      <c r="B182" s="217"/>
      <c r="C182" s="218"/>
      <c r="D182" s="214" t="s">
        <v>151</v>
      </c>
      <c r="E182" s="219" t="s">
        <v>21</v>
      </c>
      <c r="F182" s="220" t="s">
        <v>1280</v>
      </c>
      <c r="G182" s="218"/>
      <c r="H182" s="221">
        <v>1</v>
      </c>
      <c r="I182" s="222"/>
      <c r="J182" s="218"/>
      <c r="K182" s="218"/>
      <c r="L182" s="223"/>
      <c r="M182" s="224"/>
      <c r="N182" s="225"/>
      <c r="O182" s="225"/>
      <c r="P182" s="225"/>
      <c r="Q182" s="225"/>
      <c r="R182" s="225"/>
      <c r="S182" s="225"/>
      <c r="T182" s="226"/>
      <c r="AT182" s="227" t="s">
        <v>151</v>
      </c>
      <c r="AU182" s="227" t="s">
        <v>85</v>
      </c>
      <c r="AV182" s="11" t="s">
        <v>85</v>
      </c>
      <c r="AW182" s="11" t="s">
        <v>36</v>
      </c>
      <c r="AX182" s="11" t="s">
        <v>83</v>
      </c>
      <c r="AY182" s="227" t="s">
        <v>140</v>
      </c>
    </row>
    <row r="183" spans="2:65" s="1" customFormat="1" ht="16.5" customHeight="1">
      <c r="B183" s="36"/>
      <c r="C183" s="202" t="s">
        <v>329</v>
      </c>
      <c r="D183" s="202" t="s">
        <v>142</v>
      </c>
      <c r="E183" s="203" t="s">
        <v>1299</v>
      </c>
      <c r="F183" s="204" t="s">
        <v>1300</v>
      </c>
      <c r="G183" s="205" t="s">
        <v>162</v>
      </c>
      <c r="H183" s="206">
        <v>1</v>
      </c>
      <c r="I183" s="207"/>
      <c r="J183" s="208">
        <f>ROUND(I183*H183,2)</f>
        <v>0</v>
      </c>
      <c r="K183" s="204" t="s">
        <v>21</v>
      </c>
      <c r="L183" s="41"/>
      <c r="M183" s="209" t="s">
        <v>21</v>
      </c>
      <c r="N183" s="210" t="s">
        <v>46</v>
      </c>
      <c r="O183" s="77"/>
      <c r="P183" s="211">
        <f>O183*H183</f>
        <v>0</v>
      </c>
      <c r="Q183" s="211">
        <v>0.10906</v>
      </c>
      <c r="R183" s="211">
        <f>Q183*H183</f>
        <v>0.10906</v>
      </c>
      <c r="S183" s="211">
        <v>0</v>
      </c>
      <c r="T183" s="212">
        <f>S183*H183</f>
        <v>0</v>
      </c>
      <c r="AR183" s="15" t="s">
        <v>147</v>
      </c>
      <c r="AT183" s="15" t="s">
        <v>142</v>
      </c>
      <c r="AU183" s="15" t="s">
        <v>85</v>
      </c>
      <c r="AY183" s="15" t="s">
        <v>140</v>
      </c>
      <c r="BE183" s="213">
        <f>IF(N183="základní",J183,0)</f>
        <v>0</v>
      </c>
      <c r="BF183" s="213">
        <f>IF(N183="snížená",J183,0)</f>
        <v>0</v>
      </c>
      <c r="BG183" s="213">
        <f>IF(N183="zákl. přenesená",J183,0)</f>
        <v>0</v>
      </c>
      <c r="BH183" s="213">
        <f>IF(N183="sníž. přenesená",J183,0)</f>
        <v>0</v>
      </c>
      <c r="BI183" s="213">
        <f>IF(N183="nulová",J183,0)</f>
        <v>0</v>
      </c>
      <c r="BJ183" s="15" t="s">
        <v>83</v>
      </c>
      <c r="BK183" s="213">
        <f>ROUND(I183*H183,2)</f>
        <v>0</v>
      </c>
      <c r="BL183" s="15" t="s">
        <v>147</v>
      </c>
      <c r="BM183" s="15" t="s">
        <v>1301</v>
      </c>
    </row>
    <row r="184" spans="2:51" s="11" customFormat="1" ht="12">
      <c r="B184" s="217"/>
      <c r="C184" s="218"/>
      <c r="D184" s="214" t="s">
        <v>151</v>
      </c>
      <c r="E184" s="219" t="s">
        <v>21</v>
      </c>
      <c r="F184" s="220" t="s">
        <v>1280</v>
      </c>
      <c r="G184" s="218"/>
      <c r="H184" s="221">
        <v>1</v>
      </c>
      <c r="I184" s="222"/>
      <c r="J184" s="218"/>
      <c r="K184" s="218"/>
      <c r="L184" s="223"/>
      <c r="M184" s="224"/>
      <c r="N184" s="225"/>
      <c r="O184" s="225"/>
      <c r="P184" s="225"/>
      <c r="Q184" s="225"/>
      <c r="R184" s="225"/>
      <c r="S184" s="225"/>
      <c r="T184" s="226"/>
      <c r="AT184" s="227" t="s">
        <v>151</v>
      </c>
      <c r="AU184" s="227" t="s">
        <v>85</v>
      </c>
      <c r="AV184" s="11" t="s">
        <v>85</v>
      </c>
      <c r="AW184" s="11" t="s">
        <v>36</v>
      </c>
      <c r="AX184" s="11" t="s">
        <v>83</v>
      </c>
      <c r="AY184" s="227" t="s">
        <v>140</v>
      </c>
    </row>
    <row r="185" spans="2:65" s="1" customFormat="1" ht="16.5" customHeight="1">
      <c r="B185" s="36"/>
      <c r="C185" s="202" t="s">
        <v>335</v>
      </c>
      <c r="D185" s="202" t="s">
        <v>142</v>
      </c>
      <c r="E185" s="203" t="s">
        <v>1302</v>
      </c>
      <c r="F185" s="204" t="s">
        <v>1303</v>
      </c>
      <c r="G185" s="205" t="s">
        <v>162</v>
      </c>
      <c r="H185" s="206">
        <v>1</v>
      </c>
      <c r="I185" s="207"/>
      <c r="J185" s="208">
        <f>ROUND(I185*H185,2)</f>
        <v>0</v>
      </c>
      <c r="K185" s="204" t="s">
        <v>21</v>
      </c>
      <c r="L185" s="41"/>
      <c r="M185" s="209" t="s">
        <v>21</v>
      </c>
      <c r="N185" s="210" t="s">
        <v>46</v>
      </c>
      <c r="O185" s="77"/>
      <c r="P185" s="211">
        <f>O185*H185</f>
        <v>0</v>
      </c>
      <c r="Q185" s="211">
        <v>0.10906</v>
      </c>
      <c r="R185" s="211">
        <f>Q185*H185</f>
        <v>0.10906</v>
      </c>
      <c r="S185" s="211">
        <v>0</v>
      </c>
      <c r="T185" s="212">
        <f>S185*H185</f>
        <v>0</v>
      </c>
      <c r="AR185" s="15" t="s">
        <v>147</v>
      </c>
      <c r="AT185" s="15" t="s">
        <v>142</v>
      </c>
      <c r="AU185" s="15" t="s">
        <v>85</v>
      </c>
      <c r="AY185" s="15" t="s">
        <v>140</v>
      </c>
      <c r="BE185" s="213">
        <f>IF(N185="základní",J185,0)</f>
        <v>0</v>
      </c>
      <c r="BF185" s="213">
        <f>IF(N185="snížená",J185,0)</f>
        <v>0</v>
      </c>
      <c r="BG185" s="213">
        <f>IF(N185="zákl. přenesená",J185,0)</f>
        <v>0</v>
      </c>
      <c r="BH185" s="213">
        <f>IF(N185="sníž. přenesená",J185,0)</f>
        <v>0</v>
      </c>
      <c r="BI185" s="213">
        <f>IF(N185="nulová",J185,0)</f>
        <v>0</v>
      </c>
      <c r="BJ185" s="15" t="s">
        <v>83</v>
      </c>
      <c r="BK185" s="213">
        <f>ROUND(I185*H185,2)</f>
        <v>0</v>
      </c>
      <c r="BL185" s="15" t="s">
        <v>147</v>
      </c>
      <c r="BM185" s="15" t="s">
        <v>1304</v>
      </c>
    </row>
    <row r="186" spans="2:51" s="11" customFormat="1" ht="12">
      <c r="B186" s="217"/>
      <c r="C186" s="218"/>
      <c r="D186" s="214" t="s">
        <v>151</v>
      </c>
      <c r="E186" s="219" t="s">
        <v>21</v>
      </c>
      <c r="F186" s="220" t="s">
        <v>1280</v>
      </c>
      <c r="G186" s="218"/>
      <c r="H186" s="221">
        <v>1</v>
      </c>
      <c r="I186" s="222"/>
      <c r="J186" s="218"/>
      <c r="K186" s="218"/>
      <c r="L186" s="223"/>
      <c r="M186" s="224"/>
      <c r="N186" s="225"/>
      <c r="O186" s="225"/>
      <c r="P186" s="225"/>
      <c r="Q186" s="225"/>
      <c r="R186" s="225"/>
      <c r="S186" s="225"/>
      <c r="T186" s="226"/>
      <c r="AT186" s="227" t="s">
        <v>151</v>
      </c>
      <c r="AU186" s="227" t="s">
        <v>85</v>
      </c>
      <c r="AV186" s="11" t="s">
        <v>85</v>
      </c>
      <c r="AW186" s="11" t="s">
        <v>36</v>
      </c>
      <c r="AX186" s="11" t="s">
        <v>83</v>
      </c>
      <c r="AY186" s="227" t="s">
        <v>140</v>
      </c>
    </row>
    <row r="187" spans="2:65" s="1" customFormat="1" ht="16.5" customHeight="1">
      <c r="B187" s="36"/>
      <c r="C187" s="202" t="s">
        <v>342</v>
      </c>
      <c r="D187" s="202" t="s">
        <v>142</v>
      </c>
      <c r="E187" s="203" t="s">
        <v>1305</v>
      </c>
      <c r="F187" s="204" t="s">
        <v>1306</v>
      </c>
      <c r="G187" s="205" t="s">
        <v>199</v>
      </c>
      <c r="H187" s="206">
        <v>144.6</v>
      </c>
      <c r="I187" s="207"/>
      <c r="J187" s="208">
        <f>ROUND(I187*H187,2)</f>
        <v>0</v>
      </c>
      <c r="K187" s="204" t="s">
        <v>146</v>
      </c>
      <c r="L187" s="41"/>
      <c r="M187" s="209" t="s">
        <v>21</v>
      </c>
      <c r="N187" s="210" t="s">
        <v>46</v>
      </c>
      <c r="O187" s="77"/>
      <c r="P187" s="211">
        <f>O187*H187</f>
        <v>0</v>
      </c>
      <c r="Q187" s="211">
        <v>0.00013</v>
      </c>
      <c r="R187" s="211">
        <f>Q187*H187</f>
        <v>0.018798</v>
      </c>
      <c r="S187" s="211">
        <v>0</v>
      </c>
      <c r="T187" s="212">
        <f>S187*H187</f>
        <v>0</v>
      </c>
      <c r="AR187" s="15" t="s">
        <v>147</v>
      </c>
      <c r="AT187" s="15" t="s">
        <v>142</v>
      </c>
      <c r="AU187" s="15" t="s">
        <v>85</v>
      </c>
      <c r="AY187" s="15" t="s">
        <v>140</v>
      </c>
      <c r="BE187" s="213">
        <f>IF(N187="základní",J187,0)</f>
        <v>0</v>
      </c>
      <c r="BF187" s="213">
        <f>IF(N187="snížená",J187,0)</f>
        <v>0</v>
      </c>
      <c r="BG187" s="213">
        <f>IF(N187="zákl. přenesená",J187,0)</f>
        <v>0</v>
      </c>
      <c r="BH187" s="213">
        <f>IF(N187="sníž. přenesená",J187,0)</f>
        <v>0</v>
      </c>
      <c r="BI187" s="213">
        <f>IF(N187="nulová",J187,0)</f>
        <v>0</v>
      </c>
      <c r="BJ187" s="15" t="s">
        <v>83</v>
      </c>
      <c r="BK187" s="213">
        <f>ROUND(I187*H187,2)</f>
        <v>0</v>
      </c>
      <c r="BL187" s="15" t="s">
        <v>147</v>
      </c>
      <c r="BM187" s="15" t="s">
        <v>1307</v>
      </c>
    </row>
    <row r="188" spans="2:51" s="11" customFormat="1" ht="12">
      <c r="B188" s="217"/>
      <c r="C188" s="218"/>
      <c r="D188" s="214" t="s">
        <v>151</v>
      </c>
      <c r="E188" s="219" t="s">
        <v>21</v>
      </c>
      <c r="F188" s="220" t="s">
        <v>1308</v>
      </c>
      <c r="G188" s="218"/>
      <c r="H188" s="221">
        <v>144.6</v>
      </c>
      <c r="I188" s="222"/>
      <c r="J188" s="218"/>
      <c r="K188" s="218"/>
      <c r="L188" s="223"/>
      <c r="M188" s="224"/>
      <c r="N188" s="225"/>
      <c r="O188" s="225"/>
      <c r="P188" s="225"/>
      <c r="Q188" s="225"/>
      <c r="R188" s="225"/>
      <c r="S188" s="225"/>
      <c r="T188" s="226"/>
      <c r="AT188" s="227" t="s">
        <v>151</v>
      </c>
      <c r="AU188" s="227" t="s">
        <v>85</v>
      </c>
      <c r="AV188" s="11" t="s">
        <v>85</v>
      </c>
      <c r="AW188" s="11" t="s">
        <v>36</v>
      </c>
      <c r="AX188" s="11" t="s">
        <v>83</v>
      </c>
      <c r="AY188" s="227" t="s">
        <v>140</v>
      </c>
    </row>
    <row r="189" spans="2:63" s="10" customFormat="1" ht="22.8" customHeight="1">
      <c r="B189" s="186"/>
      <c r="C189" s="187"/>
      <c r="D189" s="188" t="s">
        <v>74</v>
      </c>
      <c r="E189" s="200" t="s">
        <v>191</v>
      </c>
      <c r="F189" s="200" t="s">
        <v>670</v>
      </c>
      <c r="G189" s="187"/>
      <c r="H189" s="187"/>
      <c r="I189" s="190"/>
      <c r="J189" s="201">
        <f>BK189</f>
        <v>0</v>
      </c>
      <c r="K189" s="187"/>
      <c r="L189" s="192"/>
      <c r="M189" s="193"/>
      <c r="N189" s="194"/>
      <c r="O189" s="194"/>
      <c r="P189" s="195">
        <f>SUM(P190:P197)</f>
        <v>0</v>
      </c>
      <c r="Q189" s="194"/>
      <c r="R189" s="195">
        <f>SUM(R190:R197)</f>
        <v>0.00208</v>
      </c>
      <c r="S189" s="194"/>
      <c r="T189" s="196">
        <f>SUM(T190:T197)</f>
        <v>5.76984</v>
      </c>
      <c r="AR189" s="197" t="s">
        <v>83</v>
      </c>
      <c r="AT189" s="198" t="s">
        <v>74</v>
      </c>
      <c r="AU189" s="198" t="s">
        <v>83</v>
      </c>
      <c r="AY189" s="197" t="s">
        <v>140</v>
      </c>
      <c r="BK189" s="199">
        <f>SUM(BK190:BK197)</f>
        <v>0</v>
      </c>
    </row>
    <row r="190" spans="2:65" s="1" customFormat="1" ht="16.5" customHeight="1">
      <c r="B190" s="36"/>
      <c r="C190" s="202" t="s">
        <v>348</v>
      </c>
      <c r="D190" s="202" t="s">
        <v>142</v>
      </c>
      <c r="E190" s="203" t="s">
        <v>683</v>
      </c>
      <c r="F190" s="204" t="s">
        <v>684</v>
      </c>
      <c r="G190" s="205" t="s">
        <v>155</v>
      </c>
      <c r="H190" s="206">
        <v>16</v>
      </c>
      <c r="I190" s="207"/>
      <c r="J190" s="208">
        <f>ROUND(I190*H190,2)</f>
        <v>0</v>
      </c>
      <c r="K190" s="204" t="s">
        <v>146</v>
      </c>
      <c r="L190" s="41"/>
      <c r="M190" s="209" t="s">
        <v>21</v>
      </c>
      <c r="N190" s="210" t="s">
        <v>46</v>
      </c>
      <c r="O190" s="77"/>
      <c r="P190" s="211">
        <f>O190*H190</f>
        <v>0</v>
      </c>
      <c r="Q190" s="211">
        <v>0.00013</v>
      </c>
      <c r="R190" s="211">
        <f>Q190*H190</f>
        <v>0.00208</v>
      </c>
      <c r="S190" s="211">
        <v>0</v>
      </c>
      <c r="T190" s="212">
        <f>S190*H190</f>
        <v>0</v>
      </c>
      <c r="AR190" s="15" t="s">
        <v>147</v>
      </c>
      <c r="AT190" s="15" t="s">
        <v>142</v>
      </c>
      <c r="AU190" s="15" t="s">
        <v>85</v>
      </c>
      <c r="AY190" s="15" t="s">
        <v>140</v>
      </c>
      <c r="BE190" s="213">
        <f>IF(N190="základní",J190,0)</f>
        <v>0</v>
      </c>
      <c r="BF190" s="213">
        <f>IF(N190="snížená",J190,0)</f>
        <v>0</v>
      </c>
      <c r="BG190" s="213">
        <f>IF(N190="zákl. přenesená",J190,0)</f>
        <v>0</v>
      </c>
      <c r="BH190" s="213">
        <f>IF(N190="sníž. přenesená",J190,0)</f>
        <v>0</v>
      </c>
      <c r="BI190" s="213">
        <f>IF(N190="nulová",J190,0)</f>
        <v>0</v>
      </c>
      <c r="BJ190" s="15" t="s">
        <v>83</v>
      </c>
      <c r="BK190" s="213">
        <f>ROUND(I190*H190,2)</f>
        <v>0</v>
      </c>
      <c r="BL190" s="15" t="s">
        <v>147</v>
      </c>
      <c r="BM190" s="15" t="s">
        <v>1309</v>
      </c>
    </row>
    <row r="191" spans="2:47" s="1" customFormat="1" ht="12">
      <c r="B191" s="36"/>
      <c r="C191" s="37"/>
      <c r="D191" s="214" t="s">
        <v>149</v>
      </c>
      <c r="E191" s="37"/>
      <c r="F191" s="215" t="s">
        <v>686</v>
      </c>
      <c r="G191" s="37"/>
      <c r="H191" s="37"/>
      <c r="I191" s="128"/>
      <c r="J191" s="37"/>
      <c r="K191" s="37"/>
      <c r="L191" s="41"/>
      <c r="M191" s="216"/>
      <c r="N191" s="77"/>
      <c r="O191" s="77"/>
      <c r="P191" s="77"/>
      <c r="Q191" s="77"/>
      <c r="R191" s="77"/>
      <c r="S191" s="77"/>
      <c r="T191" s="78"/>
      <c r="AT191" s="15" t="s">
        <v>149</v>
      </c>
      <c r="AU191" s="15" t="s">
        <v>85</v>
      </c>
    </row>
    <row r="192" spans="2:51" s="11" customFormat="1" ht="12">
      <c r="B192" s="217"/>
      <c r="C192" s="218"/>
      <c r="D192" s="214" t="s">
        <v>151</v>
      </c>
      <c r="E192" s="219" t="s">
        <v>21</v>
      </c>
      <c r="F192" s="220" t="s">
        <v>1310</v>
      </c>
      <c r="G192" s="218"/>
      <c r="H192" s="221">
        <v>16</v>
      </c>
      <c r="I192" s="222"/>
      <c r="J192" s="218"/>
      <c r="K192" s="218"/>
      <c r="L192" s="223"/>
      <c r="M192" s="224"/>
      <c r="N192" s="225"/>
      <c r="O192" s="225"/>
      <c r="P192" s="225"/>
      <c r="Q192" s="225"/>
      <c r="R192" s="225"/>
      <c r="S192" s="225"/>
      <c r="T192" s="226"/>
      <c r="AT192" s="227" t="s">
        <v>151</v>
      </c>
      <c r="AU192" s="227" t="s">
        <v>85</v>
      </c>
      <c r="AV192" s="11" t="s">
        <v>85</v>
      </c>
      <c r="AW192" s="11" t="s">
        <v>36</v>
      </c>
      <c r="AX192" s="11" t="s">
        <v>83</v>
      </c>
      <c r="AY192" s="227" t="s">
        <v>140</v>
      </c>
    </row>
    <row r="193" spans="2:65" s="1" customFormat="1" ht="16.5" customHeight="1">
      <c r="B193" s="36"/>
      <c r="C193" s="202" t="s">
        <v>353</v>
      </c>
      <c r="D193" s="202" t="s">
        <v>142</v>
      </c>
      <c r="E193" s="203" t="s">
        <v>1311</v>
      </c>
      <c r="F193" s="204" t="s">
        <v>1312</v>
      </c>
      <c r="G193" s="205" t="s">
        <v>263</v>
      </c>
      <c r="H193" s="206">
        <v>0.96</v>
      </c>
      <c r="I193" s="207"/>
      <c r="J193" s="208">
        <f>ROUND(I193*H193,2)</f>
        <v>0</v>
      </c>
      <c r="K193" s="204" t="s">
        <v>146</v>
      </c>
      <c r="L193" s="41"/>
      <c r="M193" s="209" t="s">
        <v>21</v>
      </c>
      <c r="N193" s="210" t="s">
        <v>46</v>
      </c>
      <c r="O193" s="77"/>
      <c r="P193" s="211">
        <f>O193*H193</f>
        <v>0</v>
      </c>
      <c r="Q193" s="211">
        <v>0</v>
      </c>
      <c r="R193" s="211">
        <f>Q193*H193</f>
        <v>0</v>
      </c>
      <c r="S193" s="211">
        <v>2.2</v>
      </c>
      <c r="T193" s="212">
        <f>S193*H193</f>
        <v>2.112</v>
      </c>
      <c r="AR193" s="15" t="s">
        <v>147</v>
      </c>
      <c r="AT193" s="15" t="s">
        <v>142</v>
      </c>
      <c r="AU193" s="15" t="s">
        <v>85</v>
      </c>
      <c r="AY193" s="15" t="s">
        <v>140</v>
      </c>
      <c r="BE193" s="213">
        <f>IF(N193="základní",J193,0)</f>
        <v>0</v>
      </c>
      <c r="BF193" s="213">
        <f>IF(N193="snížená",J193,0)</f>
        <v>0</v>
      </c>
      <c r="BG193" s="213">
        <f>IF(N193="zákl. přenesená",J193,0)</f>
        <v>0</v>
      </c>
      <c r="BH193" s="213">
        <f>IF(N193="sníž. přenesená",J193,0)</f>
        <v>0</v>
      </c>
      <c r="BI193" s="213">
        <f>IF(N193="nulová",J193,0)</f>
        <v>0</v>
      </c>
      <c r="BJ193" s="15" t="s">
        <v>83</v>
      </c>
      <c r="BK193" s="213">
        <f>ROUND(I193*H193,2)</f>
        <v>0</v>
      </c>
      <c r="BL193" s="15" t="s">
        <v>147</v>
      </c>
      <c r="BM193" s="15" t="s">
        <v>1313</v>
      </c>
    </row>
    <row r="194" spans="2:51" s="11" customFormat="1" ht="12">
      <c r="B194" s="217"/>
      <c r="C194" s="218"/>
      <c r="D194" s="214" t="s">
        <v>151</v>
      </c>
      <c r="E194" s="219" t="s">
        <v>21</v>
      </c>
      <c r="F194" s="220" t="s">
        <v>1314</v>
      </c>
      <c r="G194" s="218"/>
      <c r="H194" s="221">
        <v>0.96</v>
      </c>
      <c r="I194" s="222"/>
      <c r="J194" s="218"/>
      <c r="K194" s="218"/>
      <c r="L194" s="223"/>
      <c r="M194" s="224"/>
      <c r="N194" s="225"/>
      <c r="O194" s="225"/>
      <c r="P194" s="225"/>
      <c r="Q194" s="225"/>
      <c r="R194" s="225"/>
      <c r="S194" s="225"/>
      <c r="T194" s="226"/>
      <c r="AT194" s="227" t="s">
        <v>151</v>
      </c>
      <c r="AU194" s="227" t="s">
        <v>85</v>
      </c>
      <c r="AV194" s="11" t="s">
        <v>85</v>
      </c>
      <c r="AW194" s="11" t="s">
        <v>36</v>
      </c>
      <c r="AX194" s="11" t="s">
        <v>83</v>
      </c>
      <c r="AY194" s="227" t="s">
        <v>140</v>
      </c>
    </row>
    <row r="195" spans="2:65" s="1" customFormat="1" ht="16.5" customHeight="1">
      <c r="B195" s="36"/>
      <c r="C195" s="202" t="s">
        <v>358</v>
      </c>
      <c r="D195" s="202" t="s">
        <v>142</v>
      </c>
      <c r="E195" s="203" t="s">
        <v>728</v>
      </c>
      <c r="F195" s="204" t="s">
        <v>729</v>
      </c>
      <c r="G195" s="205" t="s">
        <v>263</v>
      </c>
      <c r="H195" s="206">
        <v>0.96</v>
      </c>
      <c r="I195" s="207"/>
      <c r="J195" s="208">
        <f>ROUND(I195*H195,2)</f>
        <v>0</v>
      </c>
      <c r="K195" s="204" t="s">
        <v>146</v>
      </c>
      <c r="L195" s="41"/>
      <c r="M195" s="209" t="s">
        <v>21</v>
      </c>
      <c r="N195" s="210" t="s">
        <v>46</v>
      </c>
      <c r="O195" s="77"/>
      <c r="P195" s="211">
        <f>O195*H195</f>
        <v>0</v>
      </c>
      <c r="Q195" s="211">
        <v>0</v>
      </c>
      <c r="R195" s="211">
        <f>Q195*H195</f>
        <v>0</v>
      </c>
      <c r="S195" s="211">
        <v>0.029</v>
      </c>
      <c r="T195" s="212">
        <f>S195*H195</f>
        <v>0.02784</v>
      </c>
      <c r="AR195" s="15" t="s">
        <v>147</v>
      </c>
      <c r="AT195" s="15" t="s">
        <v>142</v>
      </c>
      <c r="AU195" s="15" t="s">
        <v>85</v>
      </c>
      <c r="AY195" s="15" t="s">
        <v>140</v>
      </c>
      <c r="BE195" s="213">
        <f>IF(N195="základní",J195,0)</f>
        <v>0</v>
      </c>
      <c r="BF195" s="213">
        <f>IF(N195="snížená",J195,0)</f>
        <v>0</v>
      </c>
      <c r="BG195" s="213">
        <f>IF(N195="zákl. přenesená",J195,0)</f>
        <v>0</v>
      </c>
      <c r="BH195" s="213">
        <f>IF(N195="sníž. přenesená",J195,0)</f>
        <v>0</v>
      </c>
      <c r="BI195" s="213">
        <f>IF(N195="nulová",J195,0)</f>
        <v>0</v>
      </c>
      <c r="BJ195" s="15" t="s">
        <v>83</v>
      </c>
      <c r="BK195" s="213">
        <f>ROUND(I195*H195,2)</f>
        <v>0</v>
      </c>
      <c r="BL195" s="15" t="s">
        <v>147</v>
      </c>
      <c r="BM195" s="15" t="s">
        <v>1315</v>
      </c>
    </row>
    <row r="196" spans="2:65" s="1" customFormat="1" ht="16.5" customHeight="1">
      <c r="B196" s="36"/>
      <c r="C196" s="202" t="s">
        <v>364</v>
      </c>
      <c r="D196" s="202" t="s">
        <v>142</v>
      </c>
      <c r="E196" s="203" t="s">
        <v>1316</v>
      </c>
      <c r="F196" s="204" t="s">
        <v>1317</v>
      </c>
      <c r="G196" s="205" t="s">
        <v>162</v>
      </c>
      <c r="H196" s="206">
        <v>11</v>
      </c>
      <c r="I196" s="207"/>
      <c r="J196" s="208">
        <f>ROUND(I196*H196,2)</f>
        <v>0</v>
      </c>
      <c r="K196" s="204" t="s">
        <v>146</v>
      </c>
      <c r="L196" s="41"/>
      <c r="M196" s="209" t="s">
        <v>21</v>
      </c>
      <c r="N196" s="210" t="s">
        <v>46</v>
      </c>
      <c r="O196" s="77"/>
      <c r="P196" s="211">
        <f>O196*H196</f>
        <v>0</v>
      </c>
      <c r="Q196" s="211">
        <v>0</v>
      </c>
      <c r="R196" s="211">
        <f>Q196*H196</f>
        <v>0</v>
      </c>
      <c r="S196" s="211">
        <v>0.33</v>
      </c>
      <c r="T196" s="212">
        <f>S196*H196</f>
        <v>3.6300000000000003</v>
      </c>
      <c r="AR196" s="15" t="s">
        <v>147</v>
      </c>
      <c r="AT196" s="15" t="s">
        <v>142</v>
      </c>
      <c r="AU196" s="15" t="s">
        <v>85</v>
      </c>
      <c r="AY196" s="15" t="s">
        <v>140</v>
      </c>
      <c r="BE196" s="213">
        <f>IF(N196="základní",J196,0)</f>
        <v>0</v>
      </c>
      <c r="BF196" s="213">
        <f>IF(N196="snížená",J196,0)</f>
        <v>0</v>
      </c>
      <c r="BG196" s="213">
        <f>IF(N196="zákl. přenesená",J196,0)</f>
        <v>0</v>
      </c>
      <c r="BH196" s="213">
        <f>IF(N196="sníž. přenesená",J196,0)</f>
        <v>0</v>
      </c>
      <c r="BI196" s="213">
        <f>IF(N196="nulová",J196,0)</f>
        <v>0</v>
      </c>
      <c r="BJ196" s="15" t="s">
        <v>83</v>
      </c>
      <c r="BK196" s="213">
        <f>ROUND(I196*H196,2)</f>
        <v>0</v>
      </c>
      <c r="BL196" s="15" t="s">
        <v>147</v>
      </c>
      <c r="BM196" s="15" t="s">
        <v>1318</v>
      </c>
    </row>
    <row r="197" spans="2:51" s="11" customFormat="1" ht="12">
      <c r="B197" s="217"/>
      <c r="C197" s="218"/>
      <c r="D197" s="214" t="s">
        <v>151</v>
      </c>
      <c r="E197" s="219" t="s">
        <v>21</v>
      </c>
      <c r="F197" s="220" t="s">
        <v>1319</v>
      </c>
      <c r="G197" s="218"/>
      <c r="H197" s="221">
        <v>11</v>
      </c>
      <c r="I197" s="222"/>
      <c r="J197" s="218"/>
      <c r="K197" s="218"/>
      <c r="L197" s="223"/>
      <c r="M197" s="224"/>
      <c r="N197" s="225"/>
      <c r="O197" s="225"/>
      <c r="P197" s="225"/>
      <c r="Q197" s="225"/>
      <c r="R197" s="225"/>
      <c r="S197" s="225"/>
      <c r="T197" s="226"/>
      <c r="AT197" s="227" t="s">
        <v>151</v>
      </c>
      <c r="AU197" s="227" t="s">
        <v>85</v>
      </c>
      <c r="AV197" s="11" t="s">
        <v>85</v>
      </c>
      <c r="AW197" s="11" t="s">
        <v>36</v>
      </c>
      <c r="AX197" s="11" t="s">
        <v>83</v>
      </c>
      <c r="AY197" s="227" t="s">
        <v>140</v>
      </c>
    </row>
    <row r="198" spans="2:63" s="10" customFormat="1" ht="22.8" customHeight="1">
      <c r="B198" s="186"/>
      <c r="C198" s="187"/>
      <c r="D198" s="188" t="s">
        <v>74</v>
      </c>
      <c r="E198" s="200" t="s">
        <v>772</v>
      </c>
      <c r="F198" s="200" t="s">
        <v>773</v>
      </c>
      <c r="G198" s="187"/>
      <c r="H198" s="187"/>
      <c r="I198" s="190"/>
      <c r="J198" s="201">
        <f>BK198</f>
        <v>0</v>
      </c>
      <c r="K198" s="187"/>
      <c r="L198" s="192"/>
      <c r="M198" s="193"/>
      <c r="N198" s="194"/>
      <c r="O198" s="194"/>
      <c r="P198" s="195">
        <f>SUM(P199:P209)</f>
        <v>0</v>
      </c>
      <c r="Q198" s="194"/>
      <c r="R198" s="195">
        <f>SUM(R199:R209)</f>
        <v>0</v>
      </c>
      <c r="S198" s="194"/>
      <c r="T198" s="196">
        <f>SUM(T199:T209)</f>
        <v>0</v>
      </c>
      <c r="AR198" s="197" t="s">
        <v>83</v>
      </c>
      <c r="AT198" s="198" t="s">
        <v>74</v>
      </c>
      <c r="AU198" s="198" t="s">
        <v>83</v>
      </c>
      <c r="AY198" s="197" t="s">
        <v>140</v>
      </c>
      <c r="BK198" s="199">
        <f>SUM(BK199:BK209)</f>
        <v>0</v>
      </c>
    </row>
    <row r="199" spans="2:65" s="1" customFormat="1" ht="16.5" customHeight="1">
      <c r="B199" s="36"/>
      <c r="C199" s="202" t="s">
        <v>369</v>
      </c>
      <c r="D199" s="202" t="s">
        <v>142</v>
      </c>
      <c r="E199" s="203" t="s">
        <v>1320</v>
      </c>
      <c r="F199" s="204" t="s">
        <v>1321</v>
      </c>
      <c r="G199" s="205" t="s">
        <v>320</v>
      </c>
      <c r="H199" s="206">
        <v>21.389</v>
      </c>
      <c r="I199" s="207"/>
      <c r="J199" s="208">
        <f>ROUND(I199*H199,2)</f>
        <v>0</v>
      </c>
      <c r="K199" s="204" t="s">
        <v>146</v>
      </c>
      <c r="L199" s="41"/>
      <c r="M199" s="209" t="s">
        <v>21</v>
      </c>
      <c r="N199" s="210" t="s">
        <v>46</v>
      </c>
      <c r="O199" s="77"/>
      <c r="P199" s="211">
        <f>O199*H199</f>
        <v>0</v>
      </c>
      <c r="Q199" s="211">
        <v>0</v>
      </c>
      <c r="R199" s="211">
        <f>Q199*H199</f>
        <v>0</v>
      </c>
      <c r="S199" s="211">
        <v>0</v>
      </c>
      <c r="T199" s="212">
        <f>S199*H199</f>
        <v>0</v>
      </c>
      <c r="AR199" s="15" t="s">
        <v>147</v>
      </c>
      <c r="AT199" s="15" t="s">
        <v>142</v>
      </c>
      <c r="AU199" s="15" t="s">
        <v>85</v>
      </c>
      <c r="AY199" s="15" t="s">
        <v>140</v>
      </c>
      <c r="BE199" s="213">
        <f>IF(N199="základní",J199,0)</f>
        <v>0</v>
      </c>
      <c r="BF199" s="213">
        <f>IF(N199="snížená",J199,0)</f>
        <v>0</v>
      </c>
      <c r="BG199" s="213">
        <f>IF(N199="zákl. přenesená",J199,0)</f>
        <v>0</v>
      </c>
      <c r="BH199" s="213">
        <f>IF(N199="sníž. přenesená",J199,0)</f>
        <v>0</v>
      </c>
      <c r="BI199" s="213">
        <f>IF(N199="nulová",J199,0)</f>
        <v>0</v>
      </c>
      <c r="BJ199" s="15" t="s">
        <v>83</v>
      </c>
      <c r="BK199" s="213">
        <f>ROUND(I199*H199,2)</f>
        <v>0</v>
      </c>
      <c r="BL199" s="15" t="s">
        <v>147</v>
      </c>
      <c r="BM199" s="15" t="s">
        <v>1322</v>
      </c>
    </row>
    <row r="200" spans="2:47" s="1" customFormat="1" ht="12">
      <c r="B200" s="36"/>
      <c r="C200" s="37"/>
      <c r="D200" s="214" t="s">
        <v>149</v>
      </c>
      <c r="E200" s="37"/>
      <c r="F200" s="215" t="s">
        <v>1323</v>
      </c>
      <c r="G200" s="37"/>
      <c r="H200" s="37"/>
      <c r="I200" s="128"/>
      <c r="J200" s="37"/>
      <c r="K200" s="37"/>
      <c r="L200" s="41"/>
      <c r="M200" s="216"/>
      <c r="N200" s="77"/>
      <c r="O200" s="77"/>
      <c r="P200" s="77"/>
      <c r="Q200" s="77"/>
      <c r="R200" s="77"/>
      <c r="S200" s="77"/>
      <c r="T200" s="78"/>
      <c r="AT200" s="15" t="s">
        <v>149</v>
      </c>
      <c r="AU200" s="15" t="s">
        <v>85</v>
      </c>
    </row>
    <row r="201" spans="2:65" s="1" customFormat="1" ht="22.5" customHeight="1">
      <c r="B201" s="36"/>
      <c r="C201" s="202" t="s">
        <v>374</v>
      </c>
      <c r="D201" s="202" t="s">
        <v>142</v>
      </c>
      <c r="E201" s="203" t="s">
        <v>1324</v>
      </c>
      <c r="F201" s="204" t="s">
        <v>1325</v>
      </c>
      <c r="G201" s="205" t="s">
        <v>320</v>
      </c>
      <c r="H201" s="206">
        <v>21.389</v>
      </c>
      <c r="I201" s="207"/>
      <c r="J201" s="208">
        <f>ROUND(I201*H201,2)</f>
        <v>0</v>
      </c>
      <c r="K201" s="204" t="s">
        <v>146</v>
      </c>
      <c r="L201" s="41"/>
      <c r="M201" s="209" t="s">
        <v>21</v>
      </c>
      <c r="N201" s="210" t="s">
        <v>46</v>
      </c>
      <c r="O201" s="77"/>
      <c r="P201" s="211">
        <f>O201*H201</f>
        <v>0</v>
      </c>
      <c r="Q201" s="211">
        <v>0</v>
      </c>
      <c r="R201" s="211">
        <f>Q201*H201</f>
        <v>0</v>
      </c>
      <c r="S201" s="211">
        <v>0</v>
      </c>
      <c r="T201" s="212">
        <f>S201*H201</f>
        <v>0</v>
      </c>
      <c r="AR201" s="15" t="s">
        <v>147</v>
      </c>
      <c r="AT201" s="15" t="s">
        <v>142</v>
      </c>
      <c r="AU201" s="15" t="s">
        <v>85</v>
      </c>
      <c r="AY201" s="15" t="s">
        <v>140</v>
      </c>
      <c r="BE201" s="213">
        <f>IF(N201="základní",J201,0)</f>
        <v>0</v>
      </c>
      <c r="BF201" s="213">
        <f>IF(N201="snížená",J201,0)</f>
        <v>0</v>
      </c>
      <c r="BG201" s="213">
        <f>IF(N201="zákl. přenesená",J201,0)</f>
        <v>0</v>
      </c>
      <c r="BH201" s="213">
        <f>IF(N201="sníž. přenesená",J201,0)</f>
        <v>0</v>
      </c>
      <c r="BI201" s="213">
        <f>IF(N201="nulová",J201,0)</f>
        <v>0</v>
      </c>
      <c r="BJ201" s="15" t="s">
        <v>83</v>
      </c>
      <c r="BK201" s="213">
        <f>ROUND(I201*H201,2)</f>
        <v>0</v>
      </c>
      <c r="BL201" s="15" t="s">
        <v>147</v>
      </c>
      <c r="BM201" s="15" t="s">
        <v>1326</v>
      </c>
    </row>
    <row r="202" spans="2:47" s="1" customFormat="1" ht="12">
      <c r="B202" s="36"/>
      <c r="C202" s="37"/>
      <c r="D202" s="214" t="s">
        <v>149</v>
      </c>
      <c r="E202" s="37"/>
      <c r="F202" s="215" t="s">
        <v>778</v>
      </c>
      <c r="G202" s="37"/>
      <c r="H202" s="37"/>
      <c r="I202" s="128"/>
      <c r="J202" s="37"/>
      <c r="K202" s="37"/>
      <c r="L202" s="41"/>
      <c r="M202" s="216"/>
      <c r="N202" s="77"/>
      <c r="O202" s="77"/>
      <c r="P202" s="77"/>
      <c r="Q202" s="77"/>
      <c r="R202" s="77"/>
      <c r="S202" s="77"/>
      <c r="T202" s="78"/>
      <c r="AT202" s="15" t="s">
        <v>149</v>
      </c>
      <c r="AU202" s="15" t="s">
        <v>85</v>
      </c>
    </row>
    <row r="203" spans="2:65" s="1" customFormat="1" ht="16.5" customHeight="1">
      <c r="B203" s="36"/>
      <c r="C203" s="202" t="s">
        <v>380</v>
      </c>
      <c r="D203" s="202" t="s">
        <v>142</v>
      </c>
      <c r="E203" s="203" t="s">
        <v>780</v>
      </c>
      <c r="F203" s="204" t="s">
        <v>781</v>
      </c>
      <c r="G203" s="205" t="s">
        <v>320</v>
      </c>
      <c r="H203" s="206">
        <v>21.389</v>
      </c>
      <c r="I203" s="207"/>
      <c r="J203" s="208">
        <f>ROUND(I203*H203,2)</f>
        <v>0</v>
      </c>
      <c r="K203" s="204" t="s">
        <v>146</v>
      </c>
      <c r="L203" s="41"/>
      <c r="M203" s="209" t="s">
        <v>21</v>
      </c>
      <c r="N203" s="210" t="s">
        <v>46</v>
      </c>
      <c r="O203" s="77"/>
      <c r="P203" s="211">
        <f>O203*H203</f>
        <v>0</v>
      </c>
      <c r="Q203" s="211">
        <v>0</v>
      </c>
      <c r="R203" s="211">
        <f>Q203*H203</f>
        <v>0</v>
      </c>
      <c r="S203" s="211">
        <v>0</v>
      </c>
      <c r="T203" s="212">
        <f>S203*H203</f>
        <v>0</v>
      </c>
      <c r="AR203" s="15" t="s">
        <v>147</v>
      </c>
      <c r="AT203" s="15" t="s">
        <v>142</v>
      </c>
      <c r="AU203" s="15" t="s">
        <v>85</v>
      </c>
      <c r="AY203" s="15" t="s">
        <v>140</v>
      </c>
      <c r="BE203" s="213">
        <f>IF(N203="základní",J203,0)</f>
        <v>0</v>
      </c>
      <c r="BF203" s="213">
        <f>IF(N203="snížená",J203,0)</f>
        <v>0</v>
      </c>
      <c r="BG203" s="213">
        <f>IF(N203="zákl. přenesená",J203,0)</f>
        <v>0</v>
      </c>
      <c r="BH203" s="213">
        <f>IF(N203="sníž. přenesená",J203,0)</f>
        <v>0</v>
      </c>
      <c r="BI203" s="213">
        <f>IF(N203="nulová",J203,0)</f>
        <v>0</v>
      </c>
      <c r="BJ203" s="15" t="s">
        <v>83</v>
      </c>
      <c r="BK203" s="213">
        <f>ROUND(I203*H203,2)</f>
        <v>0</v>
      </c>
      <c r="BL203" s="15" t="s">
        <v>147</v>
      </c>
      <c r="BM203" s="15" t="s">
        <v>1327</v>
      </c>
    </row>
    <row r="204" spans="2:47" s="1" customFormat="1" ht="12">
      <c r="B204" s="36"/>
      <c r="C204" s="37"/>
      <c r="D204" s="214" t="s">
        <v>149</v>
      </c>
      <c r="E204" s="37"/>
      <c r="F204" s="215" t="s">
        <v>783</v>
      </c>
      <c r="G204" s="37"/>
      <c r="H204" s="37"/>
      <c r="I204" s="128"/>
      <c r="J204" s="37"/>
      <c r="K204" s="37"/>
      <c r="L204" s="41"/>
      <c r="M204" s="216"/>
      <c r="N204" s="77"/>
      <c r="O204" s="77"/>
      <c r="P204" s="77"/>
      <c r="Q204" s="77"/>
      <c r="R204" s="77"/>
      <c r="S204" s="77"/>
      <c r="T204" s="78"/>
      <c r="AT204" s="15" t="s">
        <v>149</v>
      </c>
      <c r="AU204" s="15" t="s">
        <v>85</v>
      </c>
    </row>
    <row r="205" spans="2:65" s="1" customFormat="1" ht="22.5" customHeight="1">
      <c r="B205" s="36"/>
      <c r="C205" s="202" t="s">
        <v>385</v>
      </c>
      <c r="D205" s="202" t="s">
        <v>142</v>
      </c>
      <c r="E205" s="203" t="s">
        <v>785</v>
      </c>
      <c r="F205" s="204" t="s">
        <v>786</v>
      </c>
      <c r="G205" s="205" t="s">
        <v>320</v>
      </c>
      <c r="H205" s="206">
        <v>320.835</v>
      </c>
      <c r="I205" s="207"/>
      <c r="J205" s="208">
        <f>ROUND(I205*H205,2)</f>
        <v>0</v>
      </c>
      <c r="K205" s="204" t="s">
        <v>146</v>
      </c>
      <c r="L205" s="41"/>
      <c r="M205" s="209" t="s">
        <v>21</v>
      </c>
      <c r="N205" s="210" t="s">
        <v>46</v>
      </c>
      <c r="O205" s="77"/>
      <c r="P205" s="211">
        <f>O205*H205</f>
        <v>0</v>
      </c>
      <c r="Q205" s="211">
        <v>0</v>
      </c>
      <c r="R205" s="211">
        <f>Q205*H205</f>
        <v>0</v>
      </c>
      <c r="S205" s="211">
        <v>0</v>
      </c>
      <c r="T205" s="212">
        <f>S205*H205</f>
        <v>0</v>
      </c>
      <c r="AR205" s="15" t="s">
        <v>147</v>
      </c>
      <c r="AT205" s="15" t="s">
        <v>142</v>
      </c>
      <c r="AU205" s="15" t="s">
        <v>85</v>
      </c>
      <c r="AY205" s="15" t="s">
        <v>140</v>
      </c>
      <c r="BE205" s="213">
        <f>IF(N205="základní",J205,0)</f>
        <v>0</v>
      </c>
      <c r="BF205" s="213">
        <f>IF(N205="snížená",J205,0)</f>
        <v>0</v>
      </c>
      <c r="BG205" s="213">
        <f>IF(N205="zákl. přenesená",J205,0)</f>
        <v>0</v>
      </c>
      <c r="BH205" s="213">
        <f>IF(N205="sníž. přenesená",J205,0)</f>
        <v>0</v>
      </c>
      <c r="BI205" s="213">
        <f>IF(N205="nulová",J205,0)</f>
        <v>0</v>
      </c>
      <c r="BJ205" s="15" t="s">
        <v>83</v>
      </c>
      <c r="BK205" s="213">
        <f>ROUND(I205*H205,2)</f>
        <v>0</v>
      </c>
      <c r="BL205" s="15" t="s">
        <v>147</v>
      </c>
      <c r="BM205" s="15" t="s">
        <v>1328</v>
      </c>
    </row>
    <row r="206" spans="2:47" s="1" customFormat="1" ht="12">
      <c r="B206" s="36"/>
      <c r="C206" s="37"/>
      <c r="D206" s="214" t="s">
        <v>149</v>
      </c>
      <c r="E206" s="37"/>
      <c r="F206" s="215" t="s">
        <v>783</v>
      </c>
      <c r="G206" s="37"/>
      <c r="H206" s="37"/>
      <c r="I206" s="128"/>
      <c r="J206" s="37"/>
      <c r="K206" s="37"/>
      <c r="L206" s="41"/>
      <c r="M206" s="216"/>
      <c r="N206" s="77"/>
      <c r="O206" s="77"/>
      <c r="P206" s="77"/>
      <c r="Q206" s="77"/>
      <c r="R206" s="77"/>
      <c r="S206" s="77"/>
      <c r="T206" s="78"/>
      <c r="AT206" s="15" t="s">
        <v>149</v>
      </c>
      <c r="AU206" s="15" t="s">
        <v>85</v>
      </c>
    </row>
    <row r="207" spans="2:51" s="11" customFormat="1" ht="12">
      <c r="B207" s="217"/>
      <c r="C207" s="218"/>
      <c r="D207" s="214" t="s">
        <v>151</v>
      </c>
      <c r="E207" s="218"/>
      <c r="F207" s="220" t="s">
        <v>1329</v>
      </c>
      <c r="G207" s="218"/>
      <c r="H207" s="221">
        <v>320.835</v>
      </c>
      <c r="I207" s="222"/>
      <c r="J207" s="218"/>
      <c r="K207" s="218"/>
      <c r="L207" s="223"/>
      <c r="M207" s="224"/>
      <c r="N207" s="225"/>
      <c r="O207" s="225"/>
      <c r="P207" s="225"/>
      <c r="Q207" s="225"/>
      <c r="R207" s="225"/>
      <c r="S207" s="225"/>
      <c r="T207" s="226"/>
      <c r="AT207" s="227" t="s">
        <v>151</v>
      </c>
      <c r="AU207" s="227" t="s">
        <v>85</v>
      </c>
      <c r="AV207" s="11" t="s">
        <v>85</v>
      </c>
      <c r="AW207" s="11" t="s">
        <v>4</v>
      </c>
      <c r="AX207" s="11" t="s">
        <v>83</v>
      </c>
      <c r="AY207" s="227" t="s">
        <v>140</v>
      </c>
    </row>
    <row r="208" spans="2:65" s="1" customFormat="1" ht="22.5" customHeight="1">
      <c r="B208" s="36"/>
      <c r="C208" s="202" t="s">
        <v>390</v>
      </c>
      <c r="D208" s="202" t="s">
        <v>142</v>
      </c>
      <c r="E208" s="203" t="s">
        <v>803</v>
      </c>
      <c r="F208" s="204" t="s">
        <v>804</v>
      </c>
      <c r="G208" s="205" t="s">
        <v>320</v>
      </c>
      <c r="H208" s="206">
        <v>21.389</v>
      </c>
      <c r="I208" s="207"/>
      <c r="J208" s="208">
        <f>ROUND(I208*H208,2)</f>
        <v>0</v>
      </c>
      <c r="K208" s="204" t="s">
        <v>146</v>
      </c>
      <c r="L208" s="41"/>
      <c r="M208" s="209" t="s">
        <v>21</v>
      </c>
      <c r="N208" s="210" t="s">
        <v>46</v>
      </c>
      <c r="O208" s="77"/>
      <c r="P208" s="211">
        <f>O208*H208</f>
        <v>0</v>
      </c>
      <c r="Q208" s="211">
        <v>0</v>
      </c>
      <c r="R208" s="211">
        <f>Q208*H208</f>
        <v>0</v>
      </c>
      <c r="S208" s="211">
        <v>0</v>
      </c>
      <c r="T208" s="212">
        <f>S208*H208</f>
        <v>0</v>
      </c>
      <c r="AR208" s="15" t="s">
        <v>147</v>
      </c>
      <c r="AT208" s="15" t="s">
        <v>142</v>
      </c>
      <c r="AU208" s="15" t="s">
        <v>85</v>
      </c>
      <c r="AY208" s="15" t="s">
        <v>140</v>
      </c>
      <c r="BE208" s="213">
        <f>IF(N208="základní",J208,0)</f>
        <v>0</v>
      </c>
      <c r="BF208" s="213">
        <f>IF(N208="snížená",J208,0)</f>
        <v>0</v>
      </c>
      <c r="BG208" s="213">
        <f>IF(N208="zákl. přenesená",J208,0)</f>
        <v>0</v>
      </c>
      <c r="BH208" s="213">
        <f>IF(N208="sníž. přenesená",J208,0)</f>
        <v>0</v>
      </c>
      <c r="BI208" s="213">
        <f>IF(N208="nulová",J208,0)</f>
        <v>0</v>
      </c>
      <c r="BJ208" s="15" t="s">
        <v>83</v>
      </c>
      <c r="BK208" s="213">
        <f>ROUND(I208*H208,2)</f>
        <v>0</v>
      </c>
      <c r="BL208" s="15" t="s">
        <v>147</v>
      </c>
      <c r="BM208" s="15" t="s">
        <v>1330</v>
      </c>
    </row>
    <row r="209" spans="2:47" s="1" customFormat="1" ht="12">
      <c r="B209" s="36"/>
      <c r="C209" s="37"/>
      <c r="D209" s="214" t="s">
        <v>149</v>
      </c>
      <c r="E209" s="37"/>
      <c r="F209" s="215" t="s">
        <v>793</v>
      </c>
      <c r="G209" s="37"/>
      <c r="H209" s="37"/>
      <c r="I209" s="128"/>
      <c r="J209" s="37"/>
      <c r="K209" s="37"/>
      <c r="L209" s="41"/>
      <c r="M209" s="216"/>
      <c r="N209" s="77"/>
      <c r="O209" s="77"/>
      <c r="P209" s="77"/>
      <c r="Q209" s="77"/>
      <c r="R209" s="77"/>
      <c r="S209" s="77"/>
      <c r="T209" s="78"/>
      <c r="AT209" s="15" t="s">
        <v>149</v>
      </c>
      <c r="AU209" s="15" t="s">
        <v>85</v>
      </c>
    </row>
    <row r="210" spans="2:63" s="10" customFormat="1" ht="22.8" customHeight="1">
      <c r="B210" s="186"/>
      <c r="C210" s="187"/>
      <c r="D210" s="188" t="s">
        <v>74</v>
      </c>
      <c r="E210" s="200" t="s">
        <v>815</v>
      </c>
      <c r="F210" s="200" t="s">
        <v>816</v>
      </c>
      <c r="G210" s="187"/>
      <c r="H210" s="187"/>
      <c r="I210" s="190"/>
      <c r="J210" s="201">
        <f>BK210</f>
        <v>0</v>
      </c>
      <c r="K210" s="187"/>
      <c r="L210" s="192"/>
      <c r="M210" s="193"/>
      <c r="N210" s="194"/>
      <c r="O210" s="194"/>
      <c r="P210" s="195">
        <f>P211</f>
        <v>0</v>
      </c>
      <c r="Q210" s="194"/>
      <c r="R210" s="195">
        <f>R211</f>
        <v>0</v>
      </c>
      <c r="S210" s="194"/>
      <c r="T210" s="196">
        <f>T211</f>
        <v>0</v>
      </c>
      <c r="AR210" s="197" t="s">
        <v>83</v>
      </c>
      <c r="AT210" s="198" t="s">
        <v>74</v>
      </c>
      <c r="AU210" s="198" t="s">
        <v>83</v>
      </c>
      <c r="AY210" s="197" t="s">
        <v>140</v>
      </c>
      <c r="BK210" s="199">
        <f>BK211</f>
        <v>0</v>
      </c>
    </row>
    <row r="211" spans="2:65" s="1" customFormat="1" ht="16.5" customHeight="1">
      <c r="B211" s="36"/>
      <c r="C211" s="202" t="s">
        <v>395</v>
      </c>
      <c r="D211" s="202" t="s">
        <v>142</v>
      </c>
      <c r="E211" s="203" t="s">
        <v>1331</v>
      </c>
      <c r="F211" s="204" t="s">
        <v>1332</v>
      </c>
      <c r="G211" s="205" t="s">
        <v>320</v>
      </c>
      <c r="H211" s="206">
        <v>148.167</v>
      </c>
      <c r="I211" s="207"/>
      <c r="J211" s="208">
        <f>ROUND(I211*H211,2)</f>
        <v>0</v>
      </c>
      <c r="K211" s="204" t="s">
        <v>146</v>
      </c>
      <c r="L211" s="41"/>
      <c r="M211" s="209" t="s">
        <v>21</v>
      </c>
      <c r="N211" s="210" t="s">
        <v>46</v>
      </c>
      <c r="O211" s="77"/>
      <c r="P211" s="211">
        <f>O211*H211</f>
        <v>0</v>
      </c>
      <c r="Q211" s="211">
        <v>0</v>
      </c>
      <c r="R211" s="211">
        <f>Q211*H211</f>
        <v>0</v>
      </c>
      <c r="S211" s="211">
        <v>0</v>
      </c>
      <c r="T211" s="212">
        <f>S211*H211</f>
        <v>0</v>
      </c>
      <c r="AR211" s="15" t="s">
        <v>147</v>
      </c>
      <c r="AT211" s="15" t="s">
        <v>142</v>
      </c>
      <c r="AU211" s="15" t="s">
        <v>85</v>
      </c>
      <c r="AY211" s="15" t="s">
        <v>140</v>
      </c>
      <c r="BE211" s="213">
        <f>IF(N211="základní",J211,0)</f>
        <v>0</v>
      </c>
      <c r="BF211" s="213">
        <f>IF(N211="snížená",J211,0)</f>
        <v>0</v>
      </c>
      <c r="BG211" s="213">
        <f>IF(N211="zákl. přenesená",J211,0)</f>
        <v>0</v>
      </c>
      <c r="BH211" s="213">
        <f>IF(N211="sníž. přenesená",J211,0)</f>
        <v>0</v>
      </c>
      <c r="BI211" s="213">
        <f>IF(N211="nulová",J211,0)</f>
        <v>0</v>
      </c>
      <c r="BJ211" s="15" t="s">
        <v>83</v>
      </c>
      <c r="BK211" s="213">
        <f>ROUND(I211*H211,2)</f>
        <v>0</v>
      </c>
      <c r="BL211" s="15" t="s">
        <v>147</v>
      </c>
      <c r="BM211" s="15" t="s">
        <v>1333</v>
      </c>
    </row>
    <row r="212" spans="2:63" s="10" customFormat="1" ht="25.9" customHeight="1">
      <c r="B212" s="186"/>
      <c r="C212" s="187"/>
      <c r="D212" s="188" t="s">
        <v>74</v>
      </c>
      <c r="E212" s="189" t="s">
        <v>822</v>
      </c>
      <c r="F212" s="189" t="s">
        <v>823</v>
      </c>
      <c r="G212" s="187"/>
      <c r="H212" s="187"/>
      <c r="I212" s="190"/>
      <c r="J212" s="191">
        <f>BK212</f>
        <v>0</v>
      </c>
      <c r="K212" s="187"/>
      <c r="L212" s="192"/>
      <c r="M212" s="193"/>
      <c r="N212" s="194"/>
      <c r="O212" s="194"/>
      <c r="P212" s="195">
        <f>P213</f>
        <v>0</v>
      </c>
      <c r="Q212" s="194"/>
      <c r="R212" s="195">
        <f>R213</f>
        <v>0.784</v>
      </c>
      <c r="S212" s="194"/>
      <c r="T212" s="196">
        <f>T213</f>
        <v>15.61905</v>
      </c>
      <c r="AR212" s="197" t="s">
        <v>85</v>
      </c>
      <c r="AT212" s="198" t="s">
        <v>74</v>
      </c>
      <c r="AU212" s="198" t="s">
        <v>75</v>
      </c>
      <c r="AY212" s="197" t="s">
        <v>140</v>
      </c>
      <c r="BK212" s="199">
        <f>BK213</f>
        <v>0</v>
      </c>
    </row>
    <row r="213" spans="2:63" s="10" customFormat="1" ht="22.8" customHeight="1">
      <c r="B213" s="186"/>
      <c r="C213" s="187"/>
      <c r="D213" s="188" t="s">
        <v>74</v>
      </c>
      <c r="E213" s="200" t="s">
        <v>913</v>
      </c>
      <c r="F213" s="200" t="s">
        <v>914</v>
      </c>
      <c r="G213" s="187"/>
      <c r="H213" s="187"/>
      <c r="I213" s="190"/>
      <c r="J213" s="201">
        <f>BK213</f>
        <v>0</v>
      </c>
      <c r="K213" s="187"/>
      <c r="L213" s="192"/>
      <c r="M213" s="193"/>
      <c r="N213" s="194"/>
      <c r="O213" s="194"/>
      <c r="P213" s="195">
        <f>SUM(P214:P265)</f>
        <v>0</v>
      </c>
      <c r="Q213" s="194"/>
      <c r="R213" s="195">
        <f>SUM(R214:R265)</f>
        <v>0.784</v>
      </c>
      <c r="S213" s="194"/>
      <c r="T213" s="196">
        <f>SUM(T214:T265)</f>
        <v>15.61905</v>
      </c>
      <c r="AR213" s="197" t="s">
        <v>85</v>
      </c>
      <c r="AT213" s="198" t="s">
        <v>74</v>
      </c>
      <c r="AU213" s="198" t="s">
        <v>83</v>
      </c>
      <c r="AY213" s="197" t="s">
        <v>140</v>
      </c>
      <c r="BK213" s="199">
        <f>SUM(BK214:BK265)</f>
        <v>0</v>
      </c>
    </row>
    <row r="214" spans="2:65" s="1" customFormat="1" ht="16.5" customHeight="1">
      <c r="B214" s="36"/>
      <c r="C214" s="202" t="s">
        <v>399</v>
      </c>
      <c r="D214" s="202" t="s">
        <v>142</v>
      </c>
      <c r="E214" s="203" t="s">
        <v>1334</v>
      </c>
      <c r="F214" s="204" t="s">
        <v>1335</v>
      </c>
      <c r="G214" s="205" t="s">
        <v>199</v>
      </c>
      <c r="H214" s="206">
        <v>305</v>
      </c>
      <c r="I214" s="207"/>
      <c r="J214" s="208">
        <f>ROUND(I214*H214,2)</f>
        <v>0</v>
      </c>
      <c r="K214" s="204" t="s">
        <v>146</v>
      </c>
      <c r="L214" s="41"/>
      <c r="M214" s="209" t="s">
        <v>21</v>
      </c>
      <c r="N214" s="210" t="s">
        <v>46</v>
      </c>
      <c r="O214" s="77"/>
      <c r="P214" s="211">
        <f>O214*H214</f>
        <v>0</v>
      </c>
      <c r="Q214" s="211">
        <v>0</v>
      </c>
      <c r="R214" s="211">
        <f>Q214*H214</f>
        <v>0</v>
      </c>
      <c r="S214" s="211">
        <v>0.05121</v>
      </c>
      <c r="T214" s="212">
        <f>S214*H214</f>
        <v>15.61905</v>
      </c>
      <c r="AR214" s="15" t="s">
        <v>231</v>
      </c>
      <c r="AT214" s="15" t="s">
        <v>142</v>
      </c>
      <c r="AU214" s="15" t="s">
        <v>85</v>
      </c>
      <c r="AY214" s="15" t="s">
        <v>140</v>
      </c>
      <c r="BE214" s="213">
        <f>IF(N214="základní",J214,0)</f>
        <v>0</v>
      </c>
      <c r="BF214" s="213">
        <f>IF(N214="snížená",J214,0)</f>
        <v>0</v>
      </c>
      <c r="BG214" s="213">
        <f>IF(N214="zákl. přenesená",J214,0)</f>
        <v>0</v>
      </c>
      <c r="BH214" s="213">
        <f>IF(N214="sníž. přenesená",J214,0)</f>
        <v>0</v>
      </c>
      <c r="BI214" s="213">
        <f>IF(N214="nulová",J214,0)</f>
        <v>0</v>
      </c>
      <c r="BJ214" s="15" t="s">
        <v>83</v>
      </c>
      <c r="BK214" s="213">
        <f>ROUND(I214*H214,2)</f>
        <v>0</v>
      </c>
      <c r="BL214" s="15" t="s">
        <v>231</v>
      </c>
      <c r="BM214" s="15" t="s">
        <v>1336</v>
      </c>
    </row>
    <row r="215" spans="2:51" s="11" customFormat="1" ht="12">
      <c r="B215" s="217"/>
      <c r="C215" s="218"/>
      <c r="D215" s="214" t="s">
        <v>151</v>
      </c>
      <c r="E215" s="219" t="s">
        <v>21</v>
      </c>
      <c r="F215" s="220" t="s">
        <v>1337</v>
      </c>
      <c r="G215" s="218"/>
      <c r="H215" s="221">
        <v>305</v>
      </c>
      <c r="I215" s="222"/>
      <c r="J215" s="218"/>
      <c r="K215" s="218"/>
      <c r="L215" s="223"/>
      <c r="M215" s="224"/>
      <c r="N215" s="225"/>
      <c r="O215" s="225"/>
      <c r="P215" s="225"/>
      <c r="Q215" s="225"/>
      <c r="R215" s="225"/>
      <c r="S215" s="225"/>
      <c r="T215" s="226"/>
      <c r="AT215" s="227" t="s">
        <v>151</v>
      </c>
      <c r="AU215" s="227" t="s">
        <v>85</v>
      </c>
      <c r="AV215" s="11" t="s">
        <v>85</v>
      </c>
      <c r="AW215" s="11" t="s">
        <v>36</v>
      </c>
      <c r="AX215" s="11" t="s">
        <v>83</v>
      </c>
      <c r="AY215" s="227" t="s">
        <v>140</v>
      </c>
    </row>
    <row r="216" spans="2:65" s="1" customFormat="1" ht="16.5" customHeight="1">
      <c r="B216" s="36"/>
      <c r="C216" s="202" t="s">
        <v>404</v>
      </c>
      <c r="D216" s="202" t="s">
        <v>142</v>
      </c>
      <c r="E216" s="203" t="s">
        <v>1338</v>
      </c>
      <c r="F216" s="204" t="s">
        <v>1339</v>
      </c>
      <c r="G216" s="205" t="s">
        <v>199</v>
      </c>
      <c r="H216" s="206">
        <v>12</v>
      </c>
      <c r="I216" s="207"/>
      <c r="J216" s="208">
        <f>ROUND(I216*H216,2)</f>
        <v>0</v>
      </c>
      <c r="K216" s="204" t="s">
        <v>146</v>
      </c>
      <c r="L216" s="41"/>
      <c r="M216" s="209" t="s">
        <v>21</v>
      </c>
      <c r="N216" s="210" t="s">
        <v>46</v>
      </c>
      <c r="O216" s="77"/>
      <c r="P216" s="211">
        <f>O216*H216</f>
        <v>0</v>
      </c>
      <c r="Q216" s="211">
        <v>0.00125</v>
      </c>
      <c r="R216" s="211">
        <f>Q216*H216</f>
        <v>0.015</v>
      </c>
      <c r="S216" s="211">
        <v>0</v>
      </c>
      <c r="T216" s="212">
        <f>S216*H216</f>
        <v>0</v>
      </c>
      <c r="AR216" s="15" t="s">
        <v>231</v>
      </c>
      <c r="AT216" s="15" t="s">
        <v>142</v>
      </c>
      <c r="AU216" s="15" t="s">
        <v>85</v>
      </c>
      <c r="AY216" s="15" t="s">
        <v>140</v>
      </c>
      <c r="BE216" s="213">
        <f>IF(N216="základní",J216,0)</f>
        <v>0</v>
      </c>
      <c r="BF216" s="213">
        <f>IF(N216="snížená",J216,0)</f>
        <v>0</v>
      </c>
      <c r="BG216" s="213">
        <f>IF(N216="zákl. přenesená",J216,0)</f>
        <v>0</v>
      </c>
      <c r="BH216" s="213">
        <f>IF(N216="sníž. přenesená",J216,0)</f>
        <v>0</v>
      </c>
      <c r="BI216" s="213">
        <f>IF(N216="nulová",J216,0)</f>
        <v>0</v>
      </c>
      <c r="BJ216" s="15" t="s">
        <v>83</v>
      </c>
      <c r="BK216" s="213">
        <f>ROUND(I216*H216,2)</f>
        <v>0</v>
      </c>
      <c r="BL216" s="15" t="s">
        <v>231</v>
      </c>
      <c r="BM216" s="15" t="s">
        <v>1340</v>
      </c>
    </row>
    <row r="217" spans="2:47" s="1" customFormat="1" ht="12">
      <c r="B217" s="36"/>
      <c r="C217" s="37"/>
      <c r="D217" s="214" t="s">
        <v>149</v>
      </c>
      <c r="E217" s="37"/>
      <c r="F217" s="215" t="s">
        <v>919</v>
      </c>
      <c r="G217" s="37"/>
      <c r="H217" s="37"/>
      <c r="I217" s="128"/>
      <c r="J217" s="37"/>
      <c r="K217" s="37"/>
      <c r="L217" s="41"/>
      <c r="M217" s="216"/>
      <c r="N217" s="77"/>
      <c r="O217" s="77"/>
      <c r="P217" s="77"/>
      <c r="Q217" s="77"/>
      <c r="R217" s="77"/>
      <c r="S217" s="77"/>
      <c r="T217" s="78"/>
      <c r="AT217" s="15" t="s">
        <v>149</v>
      </c>
      <c r="AU217" s="15" t="s">
        <v>85</v>
      </c>
    </row>
    <row r="218" spans="2:51" s="11" customFormat="1" ht="12">
      <c r="B218" s="217"/>
      <c r="C218" s="218"/>
      <c r="D218" s="214" t="s">
        <v>151</v>
      </c>
      <c r="E218" s="219" t="s">
        <v>21</v>
      </c>
      <c r="F218" s="220" t="s">
        <v>1236</v>
      </c>
      <c r="G218" s="218"/>
      <c r="H218" s="221">
        <v>12</v>
      </c>
      <c r="I218" s="222"/>
      <c r="J218" s="218"/>
      <c r="K218" s="218"/>
      <c r="L218" s="223"/>
      <c r="M218" s="224"/>
      <c r="N218" s="225"/>
      <c r="O218" s="225"/>
      <c r="P218" s="225"/>
      <c r="Q218" s="225"/>
      <c r="R218" s="225"/>
      <c r="S218" s="225"/>
      <c r="T218" s="226"/>
      <c r="AT218" s="227" t="s">
        <v>151</v>
      </c>
      <c r="AU218" s="227" t="s">
        <v>85</v>
      </c>
      <c r="AV218" s="11" t="s">
        <v>85</v>
      </c>
      <c r="AW218" s="11" t="s">
        <v>36</v>
      </c>
      <c r="AX218" s="11" t="s">
        <v>83</v>
      </c>
      <c r="AY218" s="227" t="s">
        <v>140</v>
      </c>
    </row>
    <row r="219" spans="2:65" s="1" customFormat="1" ht="16.5" customHeight="1">
      <c r="B219" s="36"/>
      <c r="C219" s="228" t="s">
        <v>409</v>
      </c>
      <c r="D219" s="228" t="s">
        <v>336</v>
      </c>
      <c r="E219" s="229" t="s">
        <v>1341</v>
      </c>
      <c r="F219" s="230" t="s">
        <v>1342</v>
      </c>
      <c r="G219" s="231" t="s">
        <v>162</v>
      </c>
      <c r="H219" s="232">
        <v>1</v>
      </c>
      <c r="I219" s="233"/>
      <c r="J219" s="234">
        <f>ROUND(I219*H219,2)</f>
        <v>0</v>
      </c>
      <c r="K219" s="230" t="s">
        <v>146</v>
      </c>
      <c r="L219" s="235"/>
      <c r="M219" s="236" t="s">
        <v>21</v>
      </c>
      <c r="N219" s="237" t="s">
        <v>46</v>
      </c>
      <c r="O219" s="77"/>
      <c r="P219" s="211">
        <f>O219*H219</f>
        <v>0</v>
      </c>
      <c r="Q219" s="211">
        <v>0.00028</v>
      </c>
      <c r="R219" s="211">
        <f>Q219*H219</f>
        <v>0.00028</v>
      </c>
      <c r="S219" s="211">
        <v>0</v>
      </c>
      <c r="T219" s="212">
        <f>S219*H219</f>
        <v>0</v>
      </c>
      <c r="AR219" s="15" t="s">
        <v>307</v>
      </c>
      <c r="AT219" s="15" t="s">
        <v>336</v>
      </c>
      <c r="AU219" s="15" t="s">
        <v>85</v>
      </c>
      <c r="AY219" s="15" t="s">
        <v>140</v>
      </c>
      <c r="BE219" s="213">
        <f>IF(N219="základní",J219,0)</f>
        <v>0</v>
      </c>
      <c r="BF219" s="213">
        <f>IF(N219="snížená",J219,0)</f>
        <v>0</v>
      </c>
      <c r="BG219" s="213">
        <f>IF(N219="zákl. přenesená",J219,0)</f>
        <v>0</v>
      </c>
      <c r="BH219" s="213">
        <f>IF(N219="sníž. přenesená",J219,0)</f>
        <v>0</v>
      </c>
      <c r="BI219" s="213">
        <f>IF(N219="nulová",J219,0)</f>
        <v>0</v>
      </c>
      <c r="BJ219" s="15" t="s">
        <v>83</v>
      </c>
      <c r="BK219" s="213">
        <f>ROUND(I219*H219,2)</f>
        <v>0</v>
      </c>
      <c r="BL219" s="15" t="s">
        <v>231</v>
      </c>
      <c r="BM219" s="15" t="s">
        <v>1343</v>
      </c>
    </row>
    <row r="220" spans="2:51" s="11" customFormat="1" ht="12">
      <c r="B220" s="217"/>
      <c r="C220" s="218"/>
      <c r="D220" s="214" t="s">
        <v>151</v>
      </c>
      <c r="E220" s="219" t="s">
        <v>21</v>
      </c>
      <c r="F220" s="220" t="s">
        <v>1280</v>
      </c>
      <c r="G220" s="218"/>
      <c r="H220" s="221">
        <v>1</v>
      </c>
      <c r="I220" s="222"/>
      <c r="J220" s="218"/>
      <c r="K220" s="218"/>
      <c r="L220" s="223"/>
      <c r="M220" s="224"/>
      <c r="N220" s="225"/>
      <c r="O220" s="225"/>
      <c r="P220" s="225"/>
      <c r="Q220" s="225"/>
      <c r="R220" s="225"/>
      <c r="S220" s="225"/>
      <c r="T220" s="226"/>
      <c r="AT220" s="227" t="s">
        <v>151</v>
      </c>
      <c r="AU220" s="227" t="s">
        <v>85</v>
      </c>
      <c r="AV220" s="11" t="s">
        <v>85</v>
      </c>
      <c r="AW220" s="11" t="s">
        <v>36</v>
      </c>
      <c r="AX220" s="11" t="s">
        <v>83</v>
      </c>
      <c r="AY220" s="227" t="s">
        <v>140</v>
      </c>
    </row>
    <row r="221" spans="2:65" s="1" customFormat="1" ht="16.5" customHeight="1">
      <c r="B221" s="36"/>
      <c r="C221" s="228" t="s">
        <v>414</v>
      </c>
      <c r="D221" s="228" t="s">
        <v>336</v>
      </c>
      <c r="E221" s="229" t="s">
        <v>1344</v>
      </c>
      <c r="F221" s="230" t="s">
        <v>1345</v>
      </c>
      <c r="G221" s="231" t="s">
        <v>162</v>
      </c>
      <c r="H221" s="232">
        <v>1</v>
      </c>
      <c r="I221" s="233"/>
      <c r="J221" s="234">
        <f>ROUND(I221*H221,2)</f>
        <v>0</v>
      </c>
      <c r="K221" s="230" t="s">
        <v>146</v>
      </c>
      <c r="L221" s="235"/>
      <c r="M221" s="236" t="s">
        <v>21</v>
      </c>
      <c r="N221" s="237" t="s">
        <v>46</v>
      </c>
      <c r="O221" s="77"/>
      <c r="P221" s="211">
        <f>O221*H221</f>
        <v>0</v>
      </c>
      <c r="Q221" s="211">
        <v>0.00076</v>
      </c>
      <c r="R221" s="211">
        <f>Q221*H221</f>
        <v>0.00076</v>
      </c>
      <c r="S221" s="211">
        <v>0</v>
      </c>
      <c r="T221" s="212">
        <f>S221*H221</f>
        <v>0</v>
      </c>
      <c r="AR221" s="15" t="s">
        <v>307</v>
      </c>
      <c r="AT221" s="15" t="s">
        <v>336</v>
      </c>
      <c r="AU221" s="15" t="s">
        <v>85</v>
      </c>
      <c r="AY221" s="15" t="s">
        <v>140</v>
      </c>
      <c r="BE221" s="213">
        <f>IF(N221="základní",J221,0)</f>
        <v>0</v>
      </c>
      <c r="BF221" s="213">
        <f>IF(N221="snížená",J221,0)</f>
        <v>0</v>
      </c>
      <c r="BG221" s="213">
        <f>IF(N221="zákl. přenesená",J221,0)</f>
        <v>0</v>
      </c>
      <c r="BH221" s="213">
        <f>IF(N221="sníž. přenesená",J221,0)</f>
        <v>0</v>
      </c>
      <c r="BI221" s="213">
        <f>IF(N221="nulová",J221,0)</f>
        <v>0</v>
      </c>
      <c r="BJ221" s="15" t="s">
        <v>83</v>
      </c>
      <c r="BK221" s="213">
        <f>ROUND(I221*H221,2)</f>
        <v>0</v>
      </c>
      <c r="BL221" s="15" t="s">
        <v>231</v>
      </c>
      <c r="BM221" s="15" t="s">
        <v>1346</v>
      </c>
    </row>
    <row r="222" spans="2:51" s="11" customFormat="1" ht="12">
      <c r="B222" s="217"/>
      <c r="C222" s="218"/>
      <c r="D222" s="214" t="s">
        <v>151</v>
      </c>
      <c r="E222" s="219" t="s">
        <v>21</v>
      </c>
      <c r="F222" s="220" t="s">
        <v>1280</v>
      </c>
      <c r="G222" s="218"/>
      <c r="H222" s="221">
        <v>1</v>
      </c>
      <c r="I222" s="222"/>
      <c r="J222" s="218"/>
      <c r="K222" s="218"/>
      <c r="L222" s="223"/>
      <c r="M222" s="224"/>
      <c r="N222" s="225"/>
      <c r="O222" s="225"/>
      <c r="P222" s="225"/>
      <c r="Q222" s="225"/>
      <c r="R222" s="225"/>
      <c r="S222" s="225"/>
      <c r="T222" s="226"/>
      <c r="AT222" s="227" t="s">
        <v>151</v>
      </c>
      <c r="AU222" s="227" t="s">
        <v>85</v>
      </c>
      <c r="AV222" s="11" t="s">
        <v>85</v>
      </c>
      <c r="AW222" s="11" t="s">
        <v>36</v>
      </c>
      <c r="AX222" s="11" t="s">
        <v>83</v>
      </c>
      <c r="AY222" s="227" t="s">
        <v>140</v>
      </c>
    </row>
    <row r="223" spans="2:65" s="1" customFormat="1" ht="16.5" customHeight="1">
      <c r="B223" s="36"/>
      <c r="C223" s="202" t="s">
        <v>418</v>
      </c>
      <c r="D223" s="202" t="s">
        <v>142</v>
      </c>
      <c r="E223" s="203" t="s">
        <v>1347</v>
      </c>
      <c r="F223" s="204" t="s">
        <v>1348</v>
      </c>
      <c r="G223" s="205" t="s">
        <v>199</v>
      </c>
      <c r="H223" s="206">
        <v>109</v>
      </c>
      <c r="I223" s="207"/>
      <c r="J223" s="208">
        <f>ROUND(I223*H223,2)</f>
        <v>0</v>
      </c>
      <c r="K223" s="204" t="s">
        <v>146</v>
      </c>
      <c r="L223" s="41"/>
      <c r="M223" s="209" t="s">
        <v>21</v>
      </c>
      <c r="N223" s="210" t="s">
        <v>46</v>
      </c>
      <c r="O223" s="77"/>
      <c r="P223" s="211">
        <f>O223*H223</f>
        <v>0</v>
      </c>
      <c r="Q223" s="211">
        <v>0.00277</v>
      </c>
      <c r="R223" s="211">
        <f>Q223*H223</f>
        <v>0.30193</v>
      </c>
      <c r="S223" s="211">
        <v>0</v>
      </c>
      <c r="T223" s="212">
        <f>S223*H223</f>
        <v>0</v>
      </c>
      <c r="AR223" s="15" t="s">
        <v>231</v>
      </c>
      <c r="AT223" s="15" t="s">
        <v>142</v>
      </c>
      <c r="AU223" s="15" t="s">
        <v>85</v>
      </c>
      <c r="AY223" s="15" t="s">
        <v>140</v>
      </c>
      <c r="BE223" s="213">
        <f>IF(N223="základní",J223,0)</f>
        <v>0</v>
      </c>
      <c r="BF223" s="213">
        <f>IF(N223="snížená",J223,0)</f>
        <v>0</v>
      </c>
      <c r="BG223" s="213">
        <f>IF(N223="zákl. přenesená",J223,0)</f>
        <v>0</v>
      </c>
      <c r="BH223" s="213">
        <f>IF(N223="sníž. přenesená",J223,0)</f>
        <v>0</v>
      </c>
      <c r="BI223" s="213">
        <f>IF(N223="nulová",J223,0)</f>
        <v>0</v>
      </c>
      <c r="BJ223" s="15" t="s">
        <v>83</v>
      </c>
      <c r="BK223" s="213">
        <f>ROUND(I223*H223,2)</f>
        <v>0</v>
      </c>
      <c r="BL223" s="15" t="s">
        <v>231</v>
      </c>
      <c r="BM223" s="15" t="s">
        <v>1349</v>
      </c>
    </row>
    <row r="224" spans="2:47" s="1" customFormat="1" ht="12">
      <c r="B224" s="36"/>
      <c r="C224" s="37"/>
      <c r="D224" s="214" t="s">
        <v>149</v>
      </c>
      <c r="E224" s="37"/>
      <c r="F224" s="215" t="s">
        <v>919</v>
      </c>
      <c r="G224" s="37"/>
      <c r="H224" s="37"/>
      <c r="I224" s="128"/>
      <c r="J224" s="37"/>
      <c r="K224" s="37"/>
      <c r="L224" s="41"/>
      <c r="M224" s="216"/>
      <c r="N224" s="77"/>
      <c r="O224" s="77"/>
      <c r="P224" s="77"/>
      <c r="Q224" s="77"/>
      <c r="R224" s="77"/>
      <c r="S224" s="77"/>
      <c r="T224" s="78"/>
      <c r="AT224" s="15" t="s">
        <v>149</v>
      </c>
      <c r="AU224" s="15" t="s">
        <v>85</v>
      </c>
    </row>
    <row r="225" spans="2:51" s="11" customFormat="1" ht="12">
      <c r="B225" s="217"/>
      <c r="C225" s="218"/>
      <c r="D225" s="214" t="s">
        <v>151</v>
      </c>
      <c r="E225" s="219" t="s">
        <v>21</v>
      </c>
      <c r="F225" s="220" t="s">
        <v>1350</v>
      </c>
      <c r="G225" s="218"/>
      <c r="H225" s="221">
        <v>109</v>
      </c>
      <c r="I225" s="222"/>
      <c r="J225" s="218"/>
      <c r="K225" s="218"/>
      <c r="L225" s="223"/>
      <c r="M225" s="224"/>
      <c r="N225" s="225"/>
      <c r="O225" s="225"/>
      <c r="P225" s="225"/>
      <c r="Q225" s="225"/>
      <c r="R225" s="225"/>
      <c r="S225" s="225"/>
      <c r="T225" s="226"/>
      <c r="AT225" s="227" t="s">
        <v>151</v>
      </c>
      <c r="AU225" s="227" t="s">
        <v>85</v>
      </c>
      <c r="AV225" s="11" t="s">
        <v>85</v>
      </c>
      <c r="AW225" s="11" t="s">
        <v>36</v>
      </c>
      <c r="AX225" s="11" t="s">
        <v>83</v>
      </c>
      <c r="AY225" s="227" t="s">
        <v>140</v>
      </c>
    </row>
    <row r="226" spans="2:65" s="1" customFormat="1" ht="16.5" customHeight="1">
      <c r="B226" s="36"/>
      <c r="C226" s="228" t="s">
        <v>423</v>
      </c>
      <c r="D226" s="228" t="s">
        <v>336</v>
      </c>
      <c r="E226" s="229" t="s">
        <v>1351</v>
      </c>
      <c r="F226" s="230" t="s">
        <v>1352</v>
      </c>
      <c r="G226" s="231" t="s">
        <v>162</v>
      </c>
      <c r="H226" s="232">
        <v>4</v>
      </c>
      <c r="I226" s="233"/>
      <c r="J226" s="234">
        <f>ROUND(I226*H226,2)</f>
        <v>0</v>
      </c>
      <c r="K226" s="230" t="s">
        <v>146</v>
      </c>
      <c r="L226" s="235"/>
      <c r="M226" s="236" t="s">
        <v>21</v>
      </c>
      <c r="N226" s="237" t="s">
        <v>46</v>
      </c>
      <c r="O226" s="77"/>
      <c r="P226" s="211">
        <f>O226*H226</f>
        <v>0</v>
      </c>
      <c r="Q226" s="211">
        <v>0.00088</v>
      </c>
      <c r="R226" s="211">
        <f>Q226*H226</f>
        <v>0.00352</v>
      </c>
      <c r="S226" s="211">
        <v>0</v>
      </c>
      <c r="T226" s="212">
        <f>S226*H226</f>
        <v>0</v>
      </c>
      <c r="AR226" s="15" t="s">
        <v>307</v>
      </c>
      <c r="AT226" s="15" t="s">
        <v>336</v>
      </c>
      <c r="AU226" s="15" t="s">
        <v>85</v>
      </c>
      <c r="AY226" s="15" t="s">
        <v>140</v>
      </c>
      <c r="BE226" s="213">
        <f>IF(N226="základní",J226,0)</f>
        <v>0</v>
      </c>
      <c r="BF226" s="213">
        <f>IF(N226="snížená",J226,0)</f>
        <v>0</v>
      </c>
      <c r="BG226" s="213">
        <f>IF(N226="zákl. přenesená",J226,0)</f>
        <v>0</v>
      </c>
      <c r="BH226" s="213">
        <f>IF(N226="sníž. přenesená",J226,0)</f>
        <v>0</v>
      </c>
      <c r="BI226" s="213">
        <f>IF(N226="nulová",J226,0)</f>
        <v>0</v>
      </c>
      <c r="BJ226" s="15" t="s">
        <v>83</v>
      </c>
      <c r="BK226" s="213">
        <f>ROUND(I226*H226,2)</f>
        <v>0</v>
      </c>
      <c r="BL226" s="15" t="s">
        <v>231</v>
      </c>
      <c r="BM226" s="15" t="s">
        <v>1353</v>
      </c>
    </row>
    <row r="227" spans="2:51" s="11" customFormat="1" ht="12">
      <c r="B227" s="217"/>
      <c r="C227" s="218"/>
      <c r="D227" s="214" t="s">
        <v>151</v>
      </c>
      <c r="E227" s="219" t="s">
        <v>21</v>
      </c>
      <c r="F227" s="220" t="s">
        <v>1214</v>
      </c>
      <c r="G227" s="218"/>
      <c r="H227" s="221">
        <v>4</v>
      </c>
      <c r="I227" s="222"/>
      <c r="J227" s="218"/>
      <c r="K227" s="218"/>
      <c r="L227" s="223"/>
      <c r="M227" s="224"/>
      <c r="N227" s="225"/>
      <c r="O227" s="225"/>
      <c r="P227" s="225"/>
      <c r="Q227" s="225"/>
      <c r="R227" s="225"/>
      <c r="S227" s="225"/>
      <c r="T227" s="226"/>
      <c r="AT227" s="227" t="s">
        <v>151</v>
      </c>
      <c r="AU227" s="227" t="s">
        <v>85</v>
      </c>
      <c r="AV227" s="11" t="s">
        <v>85</v>
      </c>
      <c r="AW227" s="11" t="s">
        <v>36</v>
      </c>
      <c r="AX227" s="11" t="s">
        <v>83</v>
      </c>
      <c r="AY227" s="227" t="s">
        <v>140</v>
      </c>
    </row>
    <row r="228" spans="2:65" s="1" customFormat="1" ht="16.5" customHeight="1">
      <c r="B228" s="36"/>
      <c r="C228" s="228" t="s">
        <v>428</v>
      </c>
      <c r="D228" s="228" t="s">
        <v>336</v>
      </c>
      <c r="E228" s="229" t="s">
        <v>1354</v>
      </c>
      <c r="F228" s="230" t="s">
        <v>1355</v>
      </c>
      <c r="G228" s="231" t="s">
        <v>162</v>
      </c>
      <c r="H228" s="232">
        <v>25</v>
      </c>
      <c r="I228" s="233"/>
      <c r="J228" s="234">
        <f>ROUND(I228*H228,2)</f>
        <v>0</v>
      </c>
      <c r="K228" s="230" t="s">
        <v>146</v>
      </c>
      <c r="L228" s="235"/>
      <c r="M228" s="236" t="s">
        <v>21</v>
      </c>
      <c r="N228" s="237" t="s">
        <v>46</v>
      </c>
      <c r="O228" s="77"/>
      <c r="P228" s="211">
        <f>O228*H228</f>
        <v>0</v>
      </c>
      <c r="Q228" s="211">
        <v>0.00065</v>
      </c>
      <c r="R228" s="211">
        <f>Q228*H228</f>
        <v>0.01625</v>
      </c>
      <c r="S228" s="211">
        <v>0</v>
      </c>
      <c r="T228" s="212">
        <f>S228*H228</f>
        <v>0</v>
      </c>
      <c r="AR228" s="15" t="s">
        <v>307</v>
      </c>
      <c r="AT228" s="15" t="s">
        <v>336</v>
      </c>
      <c r="AU228" s="15" t="s">
        <v>85</v>
      </c>
      <c r="AY228" s="15" t="s">
        <v>140</v>
      </c>
      <c r="BE228" s="213">
        <f>IF(N228="základní",J228,0)</f>
        <v>0</v>
      </c>
      <c r="BF228" s="213">
        <f>IF(N228="snížená",J228,0)</f>
        <v>0</v>
      </c>
      <c r="BG228" s="213">
        <f>IF(N228="zákl. přenesená",J228,0)</f>
        <v>0</v>
      </c>
      <c r="BH228" s="213">
        <f>IF(N228="sníž. přenesená",J228,0)</f>
        <v>0</v>
      </c>
      <c r="BI228" s="213">
        <f>IF(N228="nulová",J228,0)</f>
        <v>0</v>
      </c>
      <c r="BJ228" s="15" t="s">
        <v>83</v>
      </c>
      <c r="BK228" s="213">
        <f>ROUND(I228*H228,2)</f>
        <v>0</v>
      </c>
      <c r="BL228" s="15" t="s">
        <v>231</v>
      </c>
      <c r="BM228" s="15" t="s">
        <v>1356</v>
      </c>
    </row>
    <row r="229" spans="2:51" s="11" customFormat="1" ht="12">
      <c r="B229" s="217"/>
      <c r="C229" s="218"/>
      <c r="D229" s="214" t="s">
        <v>151</v>
      </c>
      <c r="E229" s="219" t="s">
        <v>21</v>
      </c>
      <c r="F229" s="220" t="s">
        <v>1357</v>
      </c>
      <c r="G229" s="218"/>
      <c r="H229" s="221">
        <v>25</v>
      </c>
      <c r="I229" s="222"/>
      <c r="J229" s="218"/>
      <c r="K229" s="218"/>
      <c r="L229" s="223"/>
      <c r="M229" s="224"/>
      <c r="N229" s="225"/>
      <c r="O229" s="225"/>
      <c r="P229" s="225"/>
      <c r="Q229" s="225"/>
      <c r="R229" s="225"/>
      <c r="S229" s="225"/>
      <c r="T229" s="226"/>
      <c r="AT229" s="227" t="s">
        <v>151</v>
      </c>
      <c r="AU229" s="227" t="s">
        <v>85</v>
      </c>
      <c r="AV229" s="11" t="s">
        <v>85</v>
      </c>
      <c r="AW229" s="11" t="s">
        <v>36</v>
      </c>
      <c r="AX229" s="11" t="s">
        <v>83</v>
      </c>
      <c r="AY229" s="227" t="s">
        <v>140</v>
      </c>
    </row>
    <row r="230" spans="2:65" s="1" customFormat="1" ht="16.5" customHeight="1">
      <c r="B230" s="36"/>
      <c r="C230" s="228" t="s">
        <v>434</v>
      </c>
      <c r="D230" s="228" t="s">
        <v>336</v>
      </c>
      <c r="E230" s="229" t="s">
        <v>1358</v>
      </c>
      <c r="F230" s="230" t="s">
        <v>1359</v>
      </c>
      <c r="G230" s="231" t="s">
        <v>162</v>
      </c>
      <c r="H230" s="232">
        <v>4</v>
      </c>
      <c r="I230" s="233"/>
      <c r="J230" s="234">
        <f>ROUND(I230*H230,2)</f>
        <v>0</v>
      </c>
      <c r="K230" s="230" t="s">
        <v>146</v>
      </c>
      <c r="L230" s="235"/>
      <c r="M230" s="236" t="s">
        <v>21</v>
      </c>
      <c r="N230" s="237" t="s">
        <v>46</v>
      </c>
      <c r="O230" s="77"/>
      <c r="P230" s="211">
        <f>O230*H230</f>
        <v>0</v>
      </c>
      <c r="Q230" s="211">
        <v>0.00194</v>
      </c>
      <c r="R230" s="211">
        <f>Q230*H230</f>
        <v>0.00776</v>
      </c>
      <c r="S230" s="211">
        <v>0</v>
      </c>
      <c r="T230" s="212">
        <f>S230*H230</f>
        <v>0</v>
      </c>
      <c r="AR230" s="15" t="s">
        <v>307</v>
      </c>
      <c r="AT230" s="15" t="s">
        <v>336</v>
      </c>
      <c r="AU230" s="15" t="s">
        <v>85</v>
      </c>
      <c r="AY230" s="15" t="s">
        <v>140</v>
      </c>
      <c r="BE230" s="213">
        <f>IF(N230="základní",J230,0)</f>
        <v>0</v>
      </c>
      <c r="BF230" s="213">
        <f>IF(N230="snížená",J230,0)</f>
        <v>0</v>
      </c>
      <c r="BG230" s="213">
        <f>IF(N230="zákl. přenesená",J230,0)</f>
        <v>0</v>
      </c>
      <c r="BH230" s="213">
        <f>IF(N230="sníž. přenesená",J230,0)</f>
        <v>0</v>
      </c>
      <c r="BI230" s="213">
        <f>IF(N230="nulová",J230,0)</f>
        <v>0</v>
      </c>
      <c r="BJ230" s="15" t="s">
        <v>83</v>
      </c>
      <c r="BK230" s="213">
        <f>ROUND(I230*H230,2)</f>
        <v>0</v>
      </c>
      <c r="BL230" s="15" t="s">
        <v>231</v>
      </c>
      <c r="BM230" s="15" t="s">
        <v>1360</v>
      </c>
    </row>
    <row r="231" spans="2:51" s="11" customFormat="1" ht="12">
      <c r="B231" s="217"/>
      <c r="C231" s="218"/>
      <c r="D231" s="214" t="s">
        <v>151</v>
      </c>
      <c r="E231" s="219" t="s">
        <v>21</v>
      </c>
      <c r="F231" s="220" t="s">
        <v>1214</v>
      </c>
      <c r="G231" s="218"/>
      <c r="H231" s="221">
        <v>4</v>
      </c>
      <c r="I231" s="222"/>
      <c r="J231" s="218"/>
      <c r="K231" s="218"/>
      <c r="L231" s="223"/>
      <c r="M231" s="224"/>
      <c r="N231" s="225"/>
      <c r="O231" s="225"/>
      <c r="P231" s="225"/>
      <c r="Q231" s="225"/>
      <c r="R231" s="225"/>
      <c r="S231" s="225"/>
      <c r="T231" s="226"/>
      <c r="AT231" s="227" t="s">
        <v>151</v>
      </c>
      <c r="AU231" s="227" t="s">
        <v>85</v>
      </c>
      <c r="AV231" s="11" t="s">
        <v>85</v>
      </c>
      <c r="AW231" s="11" t="s">
        <v>36</v>
      </c>
      <c r="AX231" s="11" t="s">
        <v>83</v>
      </c>
      <c r="AY231" s="227" t="s">
        <v>140</v>
      </c>
    </row>
    <row r="232" spans="2:65" s="1" customFormat="1" ht="16.5" customHeight="1">
      <c r="B232" s="36"/>
      <c r="C232" s="228" t="s">
        <v>442</v>
      </c>
      <c r="D232" s="228" t="s">
        <v>336</v>
      </c>
      <c r="E232" s="229" t="s">
        <v>1361</v>
      </c>
      <c r="F232" s="230" t="s">
        <v>1362</v>
      </c>
      <c r="G232" s="231" t="s">
        <v>162</v>
      </c>
      <c r="H232" s="232">
        <v>4</v>
      </c>
      <c r="I232" s="233"/>
      <c r="J232" s="234">
        <f>ROUND(I232*H232,2)</f>
        <v>0</v>
      </c>
      <c r="K232" s="230" t="s">
        <v>146</v>
      </c>
      <c r="L232" s="235"/>
      <c r="M232" s="236" t="s">
        <v>21</v>
      </c>
      <c r="N232" s="237" t="s">
        <v>46</v>
      </c>
      <c r="O232" s="77"/>
      <c r="P232" s="211">
        <f>O232*H232</f>
        <v>0</v>
      </c>
      <c r="Q232" s="211">
        <v>0.00079</v>
      </c>
      <c r="R232" s="211">
        <f>Q232*H232</f>
        <v>0.00316</v>
      </c>
      <c r="S232" s="211">
        <v>0</v>
      </c>
      <c r="T232" s="212">
        <f>S232*H232</f>
        <v>0</v>
      </c>
      <c r="AR232" s="15" t="s">
        <v>307</v>
      </c>
      <c r="AT232" s="15" t="s">
        <v>336</v>
      </c>
      <c r="AU232" s="15" t="s">
        <v>85</v>
      </c>
      <c r="AY232" s="15" t="s">
        <v>140</v>
      </c>
      <c r="BE232" s="213">
        <f>IF(N232="základní",J232,0)</f>
        <v>0</v>
      </c>
      <c r="BF232" s="213">
        <f>IF(N232="snížená",J232,0)</f>
        <v>0</v>
      </c>
      <c r="BG232" s="213">
        <f>IF(N232="zákl. přenesená",J232,0)</f>
        <v>0</v>
      </c>
      <c r="BH232" s="213">
        <f>IF(N232="sníž. přenesená",J232,0)</f>
        <v>0</v>
      </c>
      <c r="BI232" s="213">
        <f>IF(N232="nulová",J232,0)</f>
        <v>0</v>
      </c>
      <c r="BJ232" s="15" t="s">
        <v>83</v>
      </c>
      <c r="BK232" s="213">
        <f>ROUND(I232*H232,2)</f>
        <v>0</v>
      </c>
      <c r="BL232" s="15" t="s">
        <v>231</v>
      </c>
      <c r="BM232" s="15" t="s">
        <v>1363</v>
      </c>
    </row>
    <row r="233" spans="2:51" s="11" customFormat="1" ht="12">
      <c r="B233" s="217"/>
      <c r="C233" s="218"/>
      <c r="D233" s="214" t="s">
        <v>151</v>
      </c>
      <c r="E233" s="219" t="s">
        <v>21</v>
      </c>
      <c r="F233" s="220" t="s">
        <v>1214</v>
      </c>
      <c r="G233" s="218"/>
      <c r="H233" s="221">
        <v>4</v>
      </c>
      <c r="I233" s="222"/>
      <c r="J233" s="218"/>
      <c r="K233" s="218"/>
      <c r="L233" s="223"/>
      <c r="M233" s="224"/>
      <c r="N233" s="225"/>
      <c r="O233" s="225"/>
      <c r="P233" s="225"/>
      <c r="Q233" s="225"/>
      <c r="R233" s="225"/>
      <c r="S233" s="225"/>
      <c r="T233" s="226"/>
      <c r="AT233" s="227" t="s">
        <v>151</v>
      </c>
      <c r="AU233" s="227" t="s">
        <v>85</v>
      </c>
      <c r="AV233" s="11" t="s">
        <v>85</v>
      </c>
      <c r="AW233" s="11" t="s">
        <v>36</v>
      </c>
      <c r="AX233" s="11" t="s">
        <v>83</v>
      </c>
      <c r="AY233" s="227" t="s">
        <v>140</v>
      </c>
    </row>
    <row r="234" spans="2:65" s="1" customFormat="1" ht="16.5" customHeight="1">
      <c r="B234" s="36"/>
      <c r="C234" s="228" t="s">
        <v>447</v>
      </c>
      <c r="D234" s="228" t="s">
        <v>336</v>
      </c>
      <c r="E234" s="229" t="s">
        <v>1364</v>
      </c>
      <c r="F234" s="230" t="s">
        <v>1365</v>
      </c>
      <c r="G234" s="231" t="s">
        <v>162</v>
      </c>
      <c r="H234" s="232">
        <v>3</v>
      </c>
      <c r="I234" s="233"/>
      <c r="J234" s="234">
        <f>ROUND(I234*H234,2)</f>
        <v>0</v>
      </c>
      <c r="K234" s="230" t="s">
        <v>146</v>
      </c>
      <c r="L234" s="235"/>
      <c r="M234" s="236" t="s">
        <v>21</v>
      </c>
      <c r="N234" s="237" t="s">
        <v>46</v>
      </c>
      <c r="O234" s="77"/>
      <c r="P234" s="211">
        <f>O234*H234</f>
        <v>0</v>
      </c>
      <c r="Q234" s="211">
        <v>0.00165</v>
      </c>
      <c r="R234" s="211">
        <f>Q234*H234</f>
        <v>0.0049499999999999995</v>
      </c>
      <c r="S234" s="211">
        <v>0</v>
      </c>
      <c r="T234" s="212">
        <f>S234*H234</f>
        <v>0</v>
      </c>
      <c r="AR234" s="15" t="s">
        <v>307</v>
      </c>
      <c r="AT234" s="15" t="s">
        <v>336</v>
      </c>
      <c r="AU234" s="15" t="s">
        <v>85</v>
      </c>
      <c r="AY234" s="15" t="s">
        <v>140</v>
      </c>
      <c r="BE234" s="213">
        <f>IF(N234="základní",J234,0)</f>
        <v>0</v>
      </c>
      <c r="BF234" s="213">
        <f>IF(N234="snížená",J234,0)</f>
        <v>0</v>
      </c>
      <c r="BG234" s="213">
        <f>IF(N234="zákl. přenesená",J234,0)</f>
        <v>0</v>
      </c>
      <c r="BH234" s="213">
        <f>IF(N234="sníž. přenesená",J234,0)</f>
        <v>0</v>
      </c>
      <c r="BI234" s="213">
        <f>IF(N234="nulová",J234,0)</f>
        <v>0</v>
      </c>
      <c r="BJ234" s="15" t="s">
        <v>83</v>
      </c>
      <c r="BK234" s="213">
        <f>ROUND(I234*H234,2)</f>
        <v>0</v>
      </c>
      <c r="BL234" s="15" t="s">
        <v>231</v>
      </c>
      <c r="BM234" s="15" t="s">
        <v>1366</v>
      </c>
    </row>
    <row r="235" spans="2:51" s="11" customFormat="1" ht="12">
      <c r="B235" s="217"/>
      <c r="C235" s="218"/>
      <c r="D235" s="214" t="s">
        <v>151</v>
      </c>
      <c r="E235" s="219" t="s">
        <v>21</v>
      </c>
      <c r="F235" s="220" t="s">
        <v>1367</v>
      </c>
      <c r="G235" s="218"/>
      <c r="H235" s="221">
        <v>3</v>
      </c>
      <c r="I235" s="222"/>
      <c r="J235" s="218"/>
      <c r="K235" s="218"/>
      <c r="L235" s="223"/>
      <c r="M235" s="224"/>
      <c r="N235" s="225"/>
      <c r="O235" s="225"/>
      <c r="P235" s="225"/>
      <c r="Q235" s="225"/>
      <c r="R235" s="225"/>
      <c r="S235" s="225"/>
      <c r="T235" s="226"/>
      <c r="AT235" s="227" t="s">
        <v>151</v>
      </c>
      <c r="AU235" s="227" t="s">
        <v>85</v>
      </c>
      <c r="AV235" s="11" t="s">
        <v>85</v>
      </c>
      <c r="AW235" s="11" t="s">
        <v>36</v>
      </c>
      <c r="AX235" s="11" t="s">
        <v>83</v>
      </c>
      <c r="AY235" s="227" t="s">
        <v>140</v>
      </c>
    </row>
    <row r="236" spans="2:65" s="1" customFormat="1" ht="16.5" customHeight="1">
      <c r="B236" s="36"/>
      <c r="C236" s="228" t="s">
        <v>453</v>
      </c>
      <c r="D236" s="228" t="s">
        <v>336</v>
      </c>
      <c r="E236" s="229" t="s">
        <v>1368</v>
      </c>
      <c r="F236" s="230" t="s">
        <v>1369</v>
      </c>
      <c r="G236" s="231" t="s">
        <v>162</v>
      </c>
      <c r="H236" s="232">
        <v>2</v>
      </c>
      <c r="I236" s="233"/>
      <c r="J236" s="234">
        <f>ROUND(I236*H236,2)</f>
        <v>0</v>
      </c>
      <c r="K236" s="230" t="s">
        <v>146</v>
      </c>
      <c r="L236" s="235"/>
      <c r="M236" s="236" t="s">
        <v>21</v>
      </c>
      <c r="N236" s="237" t="s">
        <v>46</v>
      </c>
      <c r="O236" s="77"/>
      <c r="P236" s="211">
        <f>O236*H236</f>
        <v>0</v>
      </c>
      <c r="Q236" s="211">
        <v>0.00305</v>
      </c>
      <c r="R236" s="211">
        <f>Q236*H236</f>
        <v>0.0061</v>
      </c>
      <c r="S236" s="211">
        <v>0</v>
      </c>
      <c r="T236" s="212">
        <f>S236*H236</f>
        <v>0</v>
      </c>
      <c r="AR236" s="15" t="s">
        <v>307</v>
      </c>
      <c r="AT236" s="15" t="s">
        <v>336</v>
      </c>
      <c r="AU236" s="15" t="s">
        <v>85</v>
      </c>
      <c r="AY236" s="15" t="s">
        <v>140</v>
      </c>
      <c r="BE236" s="213">
        <f>IF(N236="základní",J236,0)</f>
        <v>0</v>
      </c>
      <c r="BF236" s="213">
        <f>IF(N236="snížená",J236,0)</f>
        <v>0</v>
      </c>
      <c r="BG236" s="213">
        <f>IF(N236="zákl. přenesená",J236,0)</f>
        <v>0</v>
      </c>
      <c r="BH236" s="213">
        <f>IF(N236="sníž. přenesená",J236,0)</f>
        <v>0</v>
      </c>
      <c r="BI236" s="213">
        <f>IF(N236="nulová",J236,0)</f>
        <v>0</v>
      </c>
      <c r="BJ236" s="15" t="s">
        <v>83</v>
      </c>
      <c r="BK236" s="213">
        <f>ROUND(I236*H236,2)</f>
        <v>0</v>
      </c>
      <c r="BL236" s="15" t="s">
        <v>231</v>
      </c>
      <c r="BM236" s="15" t="s">
        <v>1370</v>
      </c>
    </row>
    <row r="237" spans="2:51" s="11" customFormat="1" ht="12">
      <c r="B237" s="217"/>
      <c r="C237" s="218"/>
      <c r="D237" s="214" t="s">
        <v>151</v>
      </c>
      <c r="E237" s="219" t="s">
        <v>21</v>
      </c>
      <c r="F237" s="220" t="s">
        <v>1371</v>
      </c>
      <c r="G237" s="218"/>
      <c r="H237" s="221">
        <v>2</v>
      </c>
      <c r="I237" s="222"/>
      <c r="J237" s="218"/>
      <c r="K237" s="218"/>
      <c r="L237" s="223"/>
      <c r="M237" s="224"/>
      <c r="N237" s="225"/>
      <c r="O237" s="225"/>
      <c r="P237" s="225"/>
      <c r="Q237" s="225"/>
      <c r="R237" s="225"/>
      <c r="S237" s="225"/>
      <c r="T237" s="226"/>
      <c r="AT237" s="227" t="s">
        <v>151</v>
      </c>
      <c r="AU237" s="227" t="s">
        <v>85</v>
      </c>
      <c r="AV237" s="11" t="s">
        <v>85</v>
      </c>
      <c r="AW237" s="11" t="s">
        <v>36</v>
      </c>
      <c r="AX237" s="11" t="s">
        <v>83</v>
      </c>
      <c r="AY237" s="227" t="s">
        <v>140</v>
      </c>
    </row>
    <row r="238" spans="2:65" s="1" customFormat="1" ht="16.5" customHeight="1">
      <c r="B238" s="36"/>
      <c r="C238" s="202" t="s">
        <v>461</v>
      </c>
      <c r="D238" s="202" t="s">
        <v>142</v>
      </c>
      <c r="E238" s="203" t="s">
        <v>1372</v>
      </c>
      <c r="F238" s="204" t="s">
        <v>1373</v>
      </c>
      <c r="G238" s="205" t="s">
        <v>199</v>
      </c>
      <c r="H238" s="206">
        <v>19</v>
      </c>
      <c r="I238" s="207"/>
      <c r="J238" s="208">
        <f>ROUND(I238*H238,2)</f>
        <v>0</v>
      </c>
      <c r="K238" s="204" t="s">
        <v>146</v>
      </c>
      <c r="L238" s="41"/>
      <c r="M238" s="209" t="s">
        <v>21</v>
      </c>
      <c r="N238" s="210" t="s">
        <v>46</v>
      </c>
      <c r="O238" s="77"/>
      <c r="P238" s="211">
        <f>O238*H238</f>
        <v>0</v>
      </c>
      <c r="Q238" s="211">
        <v>0.0044</v>
      </c>
      <c r="R238" s="211">
        <f>Q238*H238</f>
        <v>0.08360000000000001</v>
      </c>
      <c r="S238" s="211">
        <v>0</v>
      </c>
      <c r="T238" s="212">
        <f>S238*H238</f>
        <v>0</v>
      </c>
      <c r="AR238" s="15" t="s">
        <v>231</v>
      </c>
      <c r="AT238" s="15" t="s">
        <v>142</v>
      </c>
      <c r="AU238" s="15" t="s">
        <v>85</v>
      </c>
      <c r="AY238" s="15" t="s">
        <v>140</v>
      </c>
      <c r="BE238" s="213">
        <f>IF(N238="základní",J238,0)</f>
        <v>0</v>
      </c>
      <c r="BF238" s="213">
        <f>IF(N238="snížená",J238,0)</f>
        <v>0</v>
      </c>
      <c r="BG238" s="213">
        <f>IF(N238="zákl. přenesená",J238,0)</f>
        <v>0</v>
      </c>
      <c r="BH238" s="213">
        <f>IF(N238="sníž. přenesená",J238,0)</f>
        <v>0</v>
      </c>
      <c r="BI238" s="213">
        <f>IF(N238="nulová",J238,0)</f>
        <v>0</v>
      </c>
      <c r="BJ238" s="15" t="s">
        <v>83</v>
      </c>
      <c r="BK238" s="213">
        <f>ROUND(I238*H238,2)</f>
        <v>0</v>
      </c>
      <c r="BL238" s="15" t="s">
        <v>231</v>
      </c>
      <c r="BM238" s="15" t="s">
        <v>1374</v>
      </c>
    </row>
    <row r="239" spans="2:47" s="1" customFormat="1" ht="12">
      <c r="B239" s="36"/>
      <c r="C239" s="37"/>
      <c r="D239" s="214" t="s">
        <v>149</v>
      </c>
      <c r="E239" s="37"/>
      <c r="F239" s="215" t="s">
        <v>919</v>
      </c>
      <c r="G239" s="37"/>
      <c r="H239" s="37"/>
      <c r="I239" s="128"/>
      <c r="J239" s="37"/>
      <c r="K239" s="37"/>
      <c r="L239" s="41"/>
      <c r="M239" s="216"/>
      <c r="N239" s="77"/>
      <c r="O239" s="77"/>
      <c r="P239" s="77"/>
      <c r="Q239" s="77"/>
      <c r="R239" s="77"/>
      <c r="S239" s="77"/>
      <c r="T239" s="78"/>
      <c r="AT239" s="15" t="s">
        <v>149</v>
      </c>
      <c r="AU239" s="15" t="s">
        <v>85</v>
      </c>
    </row>
    <row r="240" spans="2:51" s="11" customFormat="1" ht="12">
      <c r="B240" s="217"/>
      <c r="C240" s="218"/>
      <c r="D240" s="214" t="s">
        <v>151</v>
      </c>
      <c r="E240" s="219" t="s">
        <v>21</v>
      </c>
      <c r="F240" s="220" t="s">
        <v>1375</v>
      </c>
      <c r="G240" s="218"/>
      <c r="H240" s="221">
        <v>19</v>
      </c>
      <c r="I240" s="222"/>
      <c r="J240" s="218"/>
      <c r="K240" s="218"/>
      <c r="L240" s="223"/>
      <c r="M240" s="224"/>
      <c r="N240" s="225"/>
      <c r="O240" s="225"/>
      <c r="P240" s="225"/>
      <c r="Q240" s="225"/>
      <c r="R240" s="225"/>
      <c r="S240" s="225"/>
      <c r="T240" s="226"/>
      <c r="AT240" s="227" t="s">
        <v>151</v>
      </c>
      <c r="AU240" s="227" t="s">
        <v>85</v>
      </c>
      <c r="AV240" s="11" t="s">
        <v>85</v>
      </c>
      <c r="AW240" s="11" t="s">
        <v>36</v>
      </c>
      <c r="AX240" s="11" t="s">
        <v>83</v>
      </c>
      <c r="AY240" s="227" t="s">
        <v>140</v>
      </c>
    </row>
    <row r="241" spans="2:65" s="1" customFormat="1" ht="16.5" customHeight="1">
      <c r="B241" s="36"/>
      <c r="C241" s="202" t="s">
        <v>466</v>
      </c>
      <c r="D241" s="202" t="s">
        <v>142</v>
      </c>
      <c r="E241" s="203" t="s">
        <v>1376</v>
      </c>
      <c r="F241" s="204" t="s">
        <v>1377</v>
      </c>
      <c r="G241" s="205" t="s">
        <v>199</v>
      </c>
      <c r="H241" s="206">
        <v>11</v>
      </c>
      <c r="I241" s="207"/>
      <c r="J241" s="208">
        <f>ROUND(I241*H241,2)</f>
        <v>0</v>
      </c>
      <c r="K241" s="204" t="s">
        <v>146</v>
      </c>
      <c r="L241" s="41"/>
      <c r="M241" s="209" t="s">
        <v>21</v>
      </c>
      <c r="N241" s="210" t="s">
        <v>46</v>
      </c>
      <c r="O241" s="77"/>
      <c r="P241" s="211">
        <f>O241*H241</f>
        <v>0</v>
      </c>
      <c r="Q241" s="211">
        <v>0.00724</v>
      </c>
      <c r="R241" s="211">
        <f>Q241*H241</f>
        <v>0.07964</v>
      </c>
      <c r="S241" s="211">
        <v>0</v>
      </c>
      <c r="T241" s="212">
        <f>S241*H241</f>
        <v>0</v>
      </c>
      <c r="AR241" s="15" t="s">
        <v>231</v>
      </c>
      <c r="AT241" s="15" t="s">
        <v>142</v>
      </c>
      <c r="AU241" s="15" t="s">
        <v>85</v>
      </c>
      <c r="AY241" s="15" t="s">
        <v>140</v>
      </c>
      <c r="BE241" s="213">
        <f>IF(N241="základní",J241,0)</f>
        <v>0</v>
      </c>
      <c r="BF241" s="213">
        <f>IF(N241="snížená",J241,0)</f>
        <v>0</v>
      </c>
      <c r="BG241" s="213">
        <f>IF(N241="zákl. přenesená",J241,0)</f>
        <v>0</v>
      </c>
      <c r="BH241" s="213">
        <f>IF(N241="sníž. přenesená",J241,0)</f>
        <v>0</v>
      </c>
      <c r="BI241" s="213">
        <f>IF(N241="nulová",J241,0)</f>
        <v>0</v>
      </c>
      <c r="BJ241" s="15" t="s">
        <v>83</v>
      </c>
      <c r="BK241" s="213">
        <f>ROUND(I241*H241,2)</f>
        <v>0</v>
      </c>
      <c r="BL241" s="15" t="s">
        <v>231</v>
      </c>
      <c r="BM241" s="15" t="s">
        <v>1378</v>
      </c>
    </row>
    <row r="242" spans="2:47" s="1" customFormat="1" ht="12">
      <c r="B242" s="36"/>
      <c r="C242" s="37"/>
      <c r="D242" s="214" t="s">
        <v>149</v>
      </c>
      <c r="E242" s="37"/>
      <c r="F242" s="215" t="s">
        <v>919</v>
      </c>
      <c r="G242" s="37"/>
      <c r="H242" s="37"/>
      <c r="I242" s="128"/>
      <c r="J242" s="37"/>
      <c r="K242" s="37"/>
      <c r="L242" s="41"/>
      <c r="M242" s="216"/>
      <c r="N242" s="77"/>
      <c r="O242" s="77"/>
      <c r="P242" s="77"/>
      <c r="Q242" s="77"/>
      <c r="R242" s="77"/>
      <c r="S242" s="77"/>
      <c r="T242" s="78"/>
      <c r="AT242" s="15" t="s">
        <v>149</v>
      </c>
      <c r="AU242" s="15" t="s">
        <v>85</v>
      </c>
    </row>
    <row r="243" spans="2:51" s="11" customFormat="1" ht="12">
      <c r="B243" s="217"/>
      <c r="C243" s="218"/>
      <c r="D243" s="214" t="s">
        <v>151</v>
      </c>
      <c r="E243" s="219" t="s">
        <v>21</v>
      </c>
      <c r="F243" s="220" t="s">
        <v>1319</v>
      </c>
      <c r="G243" s="218"/>
      <c r="H243" s="221">
        <v>11</v>
      </c>
      <c r="I243" s="222"/>
      <c r="J243" s="218"/>
      <c r="K243" s="218"/>
      <c r="L243" s="223"/>
      <c r="M243" s="224"/>
      <c r="N243" s="225"/>
      <c r="O243" s="225"/>
      <c r="P243" s="225"/>
      <c r="Q243" s="225"/>
      <c r="R243" s="225"/>
      <c r="S243" s="225"/>
      <c r="T243" s="226"/>
      <c r="AT243" s="227" t="s">
        <v>151</v>
      </c>
      <c r="AU243" s="227" t="s">
        <v>85</v>
      </c>
      <c r="AV243" s="11" t="s">
        <v>85</v>
      </c>
      <c r="AW243" s="11" t="s">
        <v>36</v>
      </c>
      <c r="AX243" s="11" t="s">
        <v>83</v>
      </c>
      <c r="AY243" s="227" t="s">
        <v>140</v>
      </c>
    </row>
    <row r="244" spans="2:65" s="1" customFormat="1" ht="16.5" customHeight="1">
      <c r="B244" s="36"/>
      <c r="C244" s="202" t="s">
        <v>472</v>
      </c>
      <c r="D244" s="202" t="s">
        <v>142</v>
      </c>
      <c r="E244" s="203" t="s">
        <v>916</v>
      </c>
      <c r="F244" s="204" t="s">
        <v>917</v>
      </c>
      <c r="G244" s="205" t="s">
        <v>199</v>
      </c>
      <c r="H244" s="206">
        <v>19</v>
      </c>
      <c r="I244" s="207"/>
      <c r="J244" s="208">
        <f>ROUND(I244*H244,2)</f>
        <v>0</v>
      </c>
      <c r="K244" s="204" t="s">
        <v>146</v>
      </c>
      <c r="L244" s="41"/>
      <c r="M244" s="209" t="s">
        <v>21</v>
      </c>
      <c r="N244" s="210" t="s">
        <v>46</v>
      </c>
      <c r="O244" s="77"/>
      <c r="P244" s="211">
        <f>O244*H244</f>
        <v>0</v>
      </c>
      <c r="Q244" s="211">
        <v>0.0116</v>
      </c>
      <c r="R244" s="211">
        <f>Q244*H244</f>
        <v>0.22039999999999998</v>
      </c>
      <c r="S244" s="211">
        <v>0</v>
      </c>
      <c r="T244" s="212">
        <f>S244*H244</f>
        <v>0</v>
      </c>
      <c r="AR244" s="15" t="s">
        <v>231</v>
      </c>
      <c r="AT244" s="15" t="s">
        <v>142</v>
      </c>
      <c r="AU244" s="15" t="s">
        <v>85</v>
      </c>
      <c r="AY244" s="15" t="s">
        <v>140</v>
      </c>
      <c r="BE244" s="213">
        <f>IF(N244="základní",J244,0)</f>
        <v>0</v>
      </c>
      <c r="BF244" s="213">
        <f>IF(N244="snížená",J244,0)</f>
        <v>0</v>
      </c>
      <c r="BG244" s="213">
        <f>IF(N244="zákl. přenesená",J244,0)</f>
        <v>0</v>
      </c>
      <c r="BH244" s="213">
        <f>IF(N244="sníž. přenesená",J244,0)</f>
        <v>0</v>
      </c>
      <c r="BI244" s="213">
        <f>IF(N244="nulová",J244,0)</f>
        <v>0</v>
      </c>
      <c r="BJ244" s="15" t="s">
        <v>83</v>
      </c>
      <c r="BK244" s="213">
        <f>ROUND(I244*H244,2)</f>
        <v>0</v>
      </c>
      <c r="BL244" s="15" t="s">
        <v>231</v>
      </c>
      <c r="BM244" s="15" t="s">
        <v>1379</v>
      </c>
    </row>
    <row r="245" spans="2:47" s="1" customFormat="1" ht="12">
      <c r="B245" s="36"/>
      <c r="C245" s="37"/>
      <c r="D245" s="214" t="s">
        <v>149</v>
      </c>
      <c r="E245" s="37"/>
      <c r="F245" s="215" t="s">
        <v>919</v>
      </c>
      <c r="G245" s="37"/>
      <c r="H245" s="37"/>
      <c r="I245" s="128"/>
      <c r="J245" s="37"/>
      <c r="K245" s="37"/>
      <c r="L245" s="41"/>
      <c r="M245" s="216"/>
      <c r="N245" s="77"/>
      <c r="O245" s="77"/>
      <c r="P245" s="77"/>
      <c r="Q245" s="77"/>
      <c r="R245" s="77"/>
      <c r="S245" s="77"/>
      <c r="T245" s="78"/>
      <c r="AT245" s="15" t="s">
        <v>149</v>
      </c>
      <c r="AU245" s="15" t="s">
        <v>85</v>
      </c>
    </row>
    <row r="246" spans="2:51" s="11" customFormat="1" ht="12">
      <c r="B246" s="217"/>
      <c r="C246" s="218"/>
      <c r="D246" s="214" t="s">
        <v>151</v>
      </c>
      <c r="E246" s="219" t="s">
        <v>21</v>
      </c>
      <c r="F246" s="220" t="s">
        <v>1375</v>
      </c>
      <c r="G246" s="218"/>
      <c r="H246" s="221">
        <v>19</v>
      </c>
      <c r="I246" s="222"/>
      <c r="J246" s="218"/>
      <c r="K246" s="218"/>
      <c r="L246" s="223"/>
      <c r="M246" s="224"/>
      <c r="N246" s="225"/>
      <c r="O246" s="225"/>
      <c r="P246" s="225"/>
      <c r="Q246" s="225"/>
      <c r="R246" s="225"/>
      <c r="S246" s="225"/>
      <c r="T246" s="226"/>
      <c r="AT246" s="227" t="s">
        <v>151</v>
      </c>
      <c r="AU246" s="227" t="s">
        <v>85</v>
      </c>
      <c r="AV246" s="11" t="s">
        <v>85</v>
      </c>
      <c r="AW246" s="11" t="s">
        <v>36</v>
      </c>
      <c r="AX246" s="11" t="s">
        <v>83</v>
      </c>
      <c r="AY246" s="227" t="s">
        <v>140</v>
      </c>
    </row>
    <row r="247" spans="2:65" s="1" customFormat="1" ht="16.5" customHeight="1">
      <c r="B247" s="36"/>
      <c r="C247" s="202" t="s">
        <v>478</v>
      </c>
      <c r="D247" s="202" t="s">
        <v>142</v>
      </c>
      <c r="E247" s="203" t="s">
        <v>1380</v>
      </c>
      <c r="F247" s="204" t="s">
        <v>1381</v>
      </c>
      <c r="G247" s="205" t="s">
        <v>199</v>
      </c>
      <c r="H247" s="206">
        <v>19</v>
      </c>
      <c r="I247" s="207"/>
      <c r="J247" s="208">
        <f>ROUND(I247*H247,2)</f>
        <v>0</v>
      </c>
      <c r="K247" s="204" t="s">
        <v>146</v>
      </c>
      <c r="L247" s="41"/>
      <c r="M247" s="209" t="s">
        <v>21</v>
      </c>
      <c r="N247" s="210" t="s">
        <v>46</v>
      </c>
      <c r="O247" s="77"/>
      <c r="P247" s="211">
        <f>O247*H247</f>
        <v>0</v>
      </c>
      <c r="Q247" s="211">
        <v>0.0009</v>
      </c>
      <c r="R247" s="211">
        <f>Q247*H247</f>
        <v>0.0171</v>
      </c>
      <c r="S247" s="211">
        <v>0</v>
      </c>
      <c r="T247" s="212">
        <f>S247*H247</f>
        <v>0</v>
      </c>
      <c r="AR247" s="15" t="s">
        <v>231</v>
      </c>
      <c r="AT247" s="15" t="s">
        <v>142</v>
      </c>
      <c r="AU247" s="15" t="s">
        <v>85</v>
      </c>
      <c r="AY247" s="15" t="s">
        <v>140</v>
      </c>
      <c r="BE247" s="213">
        <f>IF(N247="základní",J247,0)</f>
        <v>0</v>
      </c>
      <c r="BF247" s="213">
        <f>IF(N247="snížená",J247,0)</f>
        <v>0</v>
      </c>
      <c r="BG247" s="213">
        <f>IF(N247="zákl. přenesená",J247,0)</f>
        <v>0</v>
      </c>
      <c r="BH247" s="213">
        <f>IF(N247="sníž. přenesená",J247,0)</f>
        <v>0</v>
      </c>
      <c r="BI247" s="213">
        <f>IF(N247="nulová",J247,0)</f>
        <v>0</v>
      </c>
      <c r="BJ247" s="15" t="s">
        <v>83</v>
      </c>
      <c r="BK247" s="213">
        <f>ROUND(I247*H247,2)</f>
        <v>0</v>
      </c>
      <c r="BL247" s="15" t="s">
        <v>231</v>
      </c>
      <c r="BM247" s="15" t="s">
        <v>1382</v>
      </c>
    </row>
    <row r="248" spans="2:47" s="1" customFormat="1" ht="12">
      <c r="B248" s="36"/>
      <c r="C248" s="37"/>
      <c r="D248" s="214" t="s">
        <v>149</v>
      </c>
      <c r="E248" s="37"/>
      <c r="F248" s="215" t="s">
        <v>919</v>
      </c>
      <c r="G248" s="37"/>
      <c r="H248" s="37"/>
      <c r="I248" s="128"/>
      <c r="J248" s="37"/>
      <c r="K248" s="37"/>
      <c r="L248" s="41"/>
      <c r="M248" s="216"/>
      <c r="N248" s="77"/>
      <c r="O248" s="77"/>
      <c r="P248" s="77"/>
      <c r="Q248" s="77"/>
      <c r="R248" s="77"/>
      <c r="S248" s="77"/>
      <c r="T248" s="78"/>
      <c r="AT248" s="15" t="s">
        <v>149</v>
      </c>
      <c r="AU248" s="15" t="s">
        <v>85</v>
      </c>
    </row>
    <row r="249" spans="2:51" s="11" customFormat="1" ht="12">
      <c r="B249" s="217"/>
      <c r="C249" s="218"/>
      <c r="D249" s="214" t="s">
        <v>151</v>
      </c>
      <c r="E249" s="219" t="s">
        <v>21</v>
      </c>
      <c r="F249" s="220" t="s">
        <v>1375</v>
      </c>
      <c r="G249" s="218"/>
      <c r="H249" s="221">
        <v>19</v>
      </c>
      <c r="I249" s="222"/>
      <c r="J249" s="218"/>
      <c r="K249" s="218"/>
      <c r="L249" s="223"/>
      <c r="M249" s="224"/>
      <c r="N249" s="225"/>
      <c r="O249" s="225"/>
      <c r="P249" s="225"/>
      <c r="Q249" s="225"/>
      <c r="R249" s="225"/>
      <c r="S249" s="225"/>
      <c r="T249" s="226"/>
      <c r="AT249" s="227" t="s">
        <v>151</v>
      </c>
      <c r="AU249" s="227" t="s">
        <v>85</v>
      </c>
      <c r="AV249" s="11" t="s">
        <v>85</v>
      </c>
      <c r="AW249" s="11" t="s">
        <v>36</v>
      </c>
      <c r="AX249" s="11" t="s">
        <v>83</v>
      </c>
      <c r="AY249" s="227" t="s">
        <v>140</v>
      </c>
    </row>
    <row r="250" spans="2:65" s="1" customFormat="1" ht="16.5" customHeight="1">
      <c r="B250" s="36"/>
      <c r="C250" s="228" t="s">
        <v>483</v>
      </c>
      <c r="D250" s="228" t="s">
        <v>336</v>
      </c>
      <c r="E250" s="229" t="s">
        <v>1383</v>
      </c>
      <c r="F250" s="230" t="s">
        <v>1384</v>
      </c>
      <c r="G250" s="231" t="s">
        <v>162</v>
      </c>
      <c r="H250" s="232">
        <v>8</v>
      </c>
      <c r="I250" s="233"/>
      <c r="J250" s="234">
        <f>ROUND(I250*H250,2)</f>
        <v>0</v>
      </c>
      <c r="K250" s="230" t="s">
        <v>146</v>
      </c>
      <c r="L250" s="235"/>
      <c r="M250" s="236" t="s">
        <v>21</v>
      </c>
      <c r="N250" s="237" t="s">
        <v>46</v>
      </c>
      <c r="O250" s="77"/>
      <c r="P250" s="211">
        <f>O250*H250</f>
        <v>0</v>
      </c>
      <c r="Q250" s="211">
        <v>0.0004</v>
      </c>
      <c r="R250" s="211">
        <f>Q250*H250</f>
        <v>0.0032</v>
      </c>
      <c r="S250" s="211">
        <v>0</v>
      </c>
      <c r="T250" s="212">
        <f>S250*H250</f>
        <v>0</v>
      </c>
      <c r="AR250" s="15" t="s">
        <v>307</v>
      </c>
      <c r="AT250" s="15" t="s">
        <v>336</v>
      </c>
      <c r="AU250" s="15" t="s">
        <v>85</v>
      </c>
      <c r="AY250" s="15" t="s">
        <v>140</v>
      </c>
      <c r="BE250" s="213">
        <f>IF(N250="základní",J250,0)</f>
        <v>0</v>
      </c>
      <c r="BF250" s="213">
        <f>IF(N250="snížená",J250,0)</f>
        <v>0</v>
      </c>
      <c r="BG250" s="213">
        <f>IF(N250="zákl. přenesená",J250,0)</f>
        <v>0</v>
      </c>
      <c r="BH250" s="213">
        <f>IF(N250="sníž. přenesená",J250,0)</f>
        <v>0</v>
      </c>
      <c r="BI250" s="213">
        <f>IF(N250="nulová",J250,0)</f>
        <v>0</v>
      </c>
      <c r="BJ250" s="15" t="s">
        <v>83</v>
      </c>
      <c r="BK250" s="213">
        <f>ROUND(I250*H250,2)</f>
        <v>0</v>
      </c>
      <c r="BL250" s="15" t="s">
        <v>231</v>
      </c>
      <c r="BM250" s="15" t="s">
        <v>1385</v>
      </c>
    </row>
    <row r="251" spans="2:51" s="11" customFormat="1" ht="12">
      <c r="B251" s="217"/>
      <c r="C251" s="218"/>
      <c r="D251" s="214" t="s">
        <v>151</v>
      </c>
      <c r="E251" s="219" t="s">
        <v>21</v>
      </c>
      <c r="F251" s="220" t="s">
        <v>1386</v>
      </c>
      <c r="G251" s="218"/>
      <c r="H251" s="221">
        <v>8</v>
      </c>
      <c r="I251" s="222"/>
      <c r="J251" s="218"/>
      <c r="K251" s="218"/>
      <c r="L251" s="223"/>
      <c r="M251" s="224"/>
      <c r="N251" s="225"/>
      <c r="O251" s="225"/>
      <c r="P251" s="225"/>
      <c r="Q251" s="225"/>
      <c r="R251" s="225"/>
      <c r="S251" s="225"/>
      <c r="T251" s="226"/>
      <c r="AT251" s="227" t="s">
        <v>151</v>
      </c>
      <c r="AU251" s="227" t="s">
        <v>85</v>
      </c>
      <c r="AV251" s="11" t="s">
        <v>85</v>
      </c>
      <c r="AW251" s="11" t="s">
        <v>36</v>
      </c>
      <c r="AX251" s="11" t="s">
        <v>83</v>
      </c>
      <c r="AY251" s="227" t="s">
        <v>140</v>
      </c>
    </row>
    <row r="252" spans="2:65" s="1" customFormat="1" ht="16.5" customHeight="1">
      <c r="B252" s="36"/>
      <c r="C252" s="228" t="s">
        <v>489</v>
      </c>
      <c r="D252" s="228" t="s">
        <v>336</v>
      </c>
      <c r="E252" s="229" t="s">
        <v>1387</v>
      </c>
      <c r="F252" s="230" t="s">
        <v>1388</v>
      </c>
      <c r="G252" s="231" t="s">
        <v>162</v>
      </c>
      <c r="H252" s="232">
        <v>8</v>
      </c>
      <c r="I252" s="233"/>
      <c r="J252" s="234">
        <f>ROUND(I252*H252,2)</f>
        <v>0</v>
      </c>
      <c r="K252" s="230" t="s">
        <v>146</v>
      </c>
      <c r="L252" s="235"/>
      <c r="M252" s="236" t="s">
        <v>21</v>
      </c>
      <c r="N252" s="237" t="s">
        <v>46</v>
      </c>
      <c r="O252" s="77"/>
      <c r="P252" s="211">
        <f>O252*H252</f>
        <v>0</v>
      </c>
      <c r="Q252" s="211">
        <v>0.00052</v>
      </c>
      <c r="R252" s="211">
        <f>Q252*H252</f>
        <v>0.00416</v>
      </c>
      <c r="S252" s="211">
        <v>0</v>
      </c>
      <c r="T252" s="212">
        <f>S252*H252</f>
        <v>0</v>
      </c>
      <c r="AR252" s="15" t="s">
        <v>307</v>
      </c>
      <c r="AT252" s="15" t="s">
        <v>336</v>
      </c>
      <c r="AU252" s="15" t="s">
        <v>85</v>
      </c>
      <c r="AY252" s="15" t="s">
        <v>140</v>
      </c>
      <c r="BE252" s="213">
        <f>IF(N252="základní",J252,0)</f>
        <v>0</v>
      </c>
      <c r="BF252" s="213">
        <f>IF(N252="snížená",J252,0)</f>
        <v>0</v>
      </c>
      <c r="BG252" s="213">
        <f>IF(N252="zákl. přenesená",J252,0)</f>
        <v>0</v>
      </c>
      <c r="BH252" s="213">
        <f>IF(N252="sníž. přenesená",J252,0)</f>
        <v>0</v>
      </c>
      <c r="BI252" s="213">
        <f>IF(N252="nulová",J252,0)</f>
        <v>0</v>
      </c>
      <c r="BJ252" s="15" t="s">
        <v>83</v>
      </c>
      <c r="BK252" s="213">
        <f>ROUND(I252*H252,2)</f>
        <v>0</v>
      </c>
      <c r="BL252" s="15" t="s">
        <v>231</v>
      </c>
      <c r="BM252" s="15" t="s">
        <v>1389</v>
      </c>
    </row>
    <row r="253" spans="2:51" s="11" customFormat="1" ht="12">
      <c r="B253" s="217"/>
      <c r="C253" s="218"/>
      <c r="D253" s="214" t="s">
        <v>151</v>
      </c>
      <c r="E253" s="219" t="s">
        <v>21</v>
      </c>
      <c r="F253" s="220" t="s">
        <v>1386</v>
      </c>
      <c r="G253" s="218"/>
      <c r="H253" s="221">
        <v>8</v>
      </c>
      <c r="I253" s="222"/>
      <c r="J253" s="218"/>
      <c r="K253" s="218"/>
      <c r="L253" s="223"/>
      <c r="M253" s="224"/>
      <c r="N253" s="225"/>
      <c r="O253" s="225"/>
      <c r="P253" s="225"/>
      <c r="Q253" s="225"/>
      <c r="R253" s="225"/>
      <c r="S253" s="225"/>
      <c r="T253" s="226"/>
      <c r="AT253" s="227" t="s">
        <v>151</v>
      </c>
      <c r="AU253" s="227" t="s">
        <v>85</v>
      </c>
      <c r="AV253" s="11" t="s">
        <v>85</v>
      </c>
      <c r="AW253" s="11" t="s">
        <v>36</v>
      </c>
      <c r="AX253" s="11" t="s">
        <v>83</v>
      </c>
      <c r="AY253" s="227" t="s">
        <v>140</v>
      </c>
    </row>
    <row r="254" spans="2:65" s="1" customFormat="1" ht="16.5" customHeight="1">
      <c r="B254" s="36"/>
      <c r="C254" s="202" t="s">
        <v>495</v>
      </c>
      <c r="D254" s="202" t="s">
        <v>142</v>
      </c>
      <c r="E254" s="203" t="s">
        <v>1390</v>
      </c>
      <c r="F254" s="204" t="s">
        <v>1391</v>
      </c>
      <c r="G254" s="205" t="s">
        <v>162</v>
      </c>
      <c r="H254" s="206">
        <v>8</v>
      </c>
      <c r="I254" s="207"/>
      <c r="J254" s="208">
        <f>ROUND(I254*H254,2)</f>
        <v>0</v>
      </c>
      <c r="K254" s="204" t="s">
        <v>146</v>
      </c>
      <c r="L254" s="41"/>
      <c r="M254" s="209" t="s">
        <v>21</v>
      </c>
      <c r="N254" s="210" t="s">
        <v>46</v>
      </c>
      <c r="O254" s="77"/>
      <c r="P254" s="211">
        <f>O254*H254</f>
        <v>0</v>
      </c>
      <c r="Q254" s="211">
        <v>0</v>
      </c>
      <c r="R254" s="211">
        <f>Q254*H254</f>
        <v>0</v>
      </c>
      <c r="S254" s="211">
        <v>0</v>
      </c>
      <c r="T254" s="212">
        <f>S254*H254</f>
        <v>0</v>
      </c>
      <c r="AR254" s="15" t="s">
        <v>231</v>
      </c>
      <c r="AT254" s="15" t="s">
        <v>142</v>
      </c>
      <c r="AU254" s="15" t="s">
        <v>85</v>
      </c>
      <c r="AY254" s="15" t="s">
        <v>140</v>
      </c>
      <c r="BE254" s="213">
        <f>IF(N254="základní",J254,0)</f>
        <v>0</v>
      </c>
      <c r="BF254" s="213">
        <f>IF(N254="snížená",J254,0)</f>
        <v>0</v>
      </c>
      <c r="BG254" s="213">
        <f>IF(N254="zákl. přenesená",J254,0)</f>
        <v>0</v>
      </c>
      <c r="BH254" s="213">
        <f>IF(N254="sníž. přenesená",J254,0)</f>
        <v>0</v>
      </c>
      <c r="BI254" s="213">
        <f>IF(N254="nulová",J254,0)</f>
        <v>0</v>
      </c>
      <c r="BJ254" s="15" t="s">
        <v>83</v>
      </c>
      <c r="BK254" s="213">
        <f>ROUND(I254*H254,2)</f>
        <v>0</v>
      </c>
      <c r="BL254" s="15" t="s">
        <v>231</v>
      </c>
      <c r="BM254" s="15" t="s">
        <v>1392</v>
      </c>
    </row>
    <row r="255" spans="2:47" s="1" customFormat="1" ht="12">
      <c r="B255" s="36"/>
      <c r="C255" s="37"/>
      <c r="D255" s="214" t="s">
        <v>149</v>
      </c>
      <c r="E255" s="37"/>
      <c r="F255" s="215" t="s">
        <v>1393</v>
      </c>
      <c r="G255" s="37"/>
      <c r="H255" s="37"/>
      <c r="I255" s="128"/>
      <c r="J255" s="37"/>
      <c r="K255" s="37"/>
      <c r="L255" s="41"/>
      <c r="M255" s="216"/>
      <c r="N255" s="77"/>
      <c r="O255" s="77"/>
      <c r="P255" s="77"/>
      <c r="Q255" s="77"/>
      <c r="R255" s="77"/>
      <c r="S255" s="77"/>
      <c r="T255" s="78"/>
      <c r="AT255" s="15" t="s">
        <v>149</v>
      </c>
      <c r="AU255" s="15" t="s">
        <v>85</v>
      </c>
    </row>
    <row r="256" spans="2:51" s="11" customFormat="1" ht="12">
      <c r="B256" s="217"/>
      <c r="C256" s="218"/>
      <c r="D256" s="214" t="s">
        <v>151</v>
      </c>
      <c r="E256" s="219" t="s">
        <v>21</v>
      </c>
      <c r="F256" s="220" t="s">
        <v>1394</v>
      </c>
      <c r="G256" s="218"/>
      <c r="H256" s="221">
        <v>8</v>
      </c>
      <c r="I256" s="222"/>
      <c r="J256" s="218"/>
      <c r="K256" s="218"/>
      <c r="L256" s="223"/>
      <c r="M256" s="224"/>
      <c r="N256" s="225"/>
      <c r="O256" s="225"/>
      <c r="P256" s="225"/>
      <c r="Q256" s="225"/>
      <c r="R256" s="225"/>
      <c r="S256" s="225"/>
      <c r="T256" s="226"/>
      <c r="AT256" s="227" t="s">
        <v>151</v>
      </c>
      <c r="AU256" s="227" t="s">
        <v>85</v>
      </c>
      <c r="AV256" s="11" t="s">
        <v>85</v>
      </c>
      <c r="AW256" s="11" t="s">
        <v>36</v>
      </c>
      <c r="AX256" s="11" t="s">
        <v>83</v>
      </c>
      <c r="AY256" s="227" t="s">
        <v>140</v>
      </c>
    </row>
    <row r="257" spans="2:65" s="1" customFormat="1" ht="16.5" customHeight="1">
      <c r="B257" s="36"/>
      <c r="C257" s="202" t="s">
        <v>499</v>
      </c>
      <c r="D257" s="202" t="s">
        <v>142</v>
      </c>
      <c r="E257" s="203" t="s">
        <v>1395</v>
      </c>
      <c r="F257" s="204" t="s">
        <v>1396</v>
      </c>
      <c r="G257" s="205" t="s">
        <v>162</v>
      </c>
      <c r="H257" s="206">
        <v>1</v>
      </c>
      <c r="I257" s="207"/>
      <c r="J257" s="208">
        <f>ROUND(I257*H257,2)</f>
        <v>0</v>
      </c>
      <c r="K257" s="204" t="s">
        <v>21</v>
      </c>
      <c r="L257" s="41"/>
      <c r="M257" s="209" t="s">
        <v>21</v>
      </c>
      <c r="N257" s="210" t="s">
        <v>46</v>
      </c>
      <c r="O257" s="77"/>
      <c r="P257" s="211">
        <f>O257*H257</f>
        <v>0</v>
      </c>
      <c r="Q257" s="211">
        <v>0.01019</v>
      </c>
      <c r="R257" s="211">
        <f>Q257*H257</f>
        <v>0.01019</v>
      </c>
      <c r="S257" s="211">
        <v>0</v>
      </c>
      <c r="T257" s="212">
        <f>S257*H257</f>
        <v>0</v>
      </c>
      <c r="AR257" s="15" t="s">
        <v>231</v>
      </c>
      <c r="AT257" s="15" t="s">
        <v>142</v>
      </c>
      <c r="AU257" s="15" t="s">
        <v>85</v>
      </c>
      <c r="AY257" s="15" t="s">
        <v>140</v>
      </c>
      <c r="BE257" s="213">
        <f>IF(N257="základní",J257,0)</f>
        <v>0</v>
      </c>
      <c r="BF257" s="213">
        <f>IF(N257="snížená",J257,0)</f>
        <v>0</v>
      </c>
      <c r="BG257" s="213">
        <f>IF(N257="zákl. přenesená",J257,0)</f>
        <v>0</v>
      </c>
      <c r="BH257" s="213">
        <f>IF(N257="sníž. přenesená",J257,0)</f>
        <v>0</v>
      </c>
      <c r="BI257" s="213">
        <f>IF(N257="nulová",J257,0)</f>
        <v>0</v>
      </c>
      <c r="BJ257" s="15" t="s">
        <v>83</v>
      </c>
      <c r="BK257" s="213">
        <f>ROUND(I257*H257,2)</f>
        <v>0</v>
      </c>
      <c r="BL257" s="15" t="s">
        <v>231</v>
      </c>
      <c r="BM257" s="15" t="s">
        <v>1397</v>
      </c>
    </row>
    <row r="258" spans="2:51" s="11" customFormat="1" ht="12">
      <c r="B258" s="217"/>
      <c r="C258" s="218"/>
      <c r="D258" s="214" t="s">
        <v>151</v>
      </c>
      <c r="E258" s="219" t="s">
        <v>21</v>
      </c>
      <c r="F258" s="220" t="s">
        <v>1280</v>
      </c>
      <c r="G258" s="218"/>
      <c r="H258" s="221">
        <v>1</v>
      </c>
      <c r="I258" s="222"/>
      <c r="J258" s="218"/>
      <c r="K258" s="218"/>
      <c r="L258" s="223"/>
      <c r="M258" s="224"/>
      <c r="N258" s="225"/>
      <c r="O258" s="225"/>
      <c r="P258" s="225"/>
      <c r="Q258" s="225"/>
      <c r="R258" s="225"/>
      <c r="S258" s="225"/>
      <c r="T258" s="226"/>
      <c r="AT258" s="227" t="s">
        <v>151</v>
      </c>
      <c r="AU258" s="227" t="s">
        <v>85</v>
      </c>
      <c r="AV258" s="11" t="s">
        <v>85</v>
      </c>
      <c r="AW258" s="11" t="s">
        <v>36</v>
      </c>
      <c r="AX258" s="11" t="s">
        <v>83</v>
      </c>
      <c r="AY258" s="227" t="s">
        <v>140</v>
      </c>
    </row>
    <row r="259" spans="2:65" s="1" customFormat="1" ht="16.5" customHeight="1">
      <c r="B259" s="36"/>
      <c r="C259" s="202" t="s">
        <v>506</v>
      </c>
      <c r="D259" s="202" t="s">
        <v>142</v>
      </c>
      <c r="E259" s="203" t="s">
        <v>1398</v>
      </c>
      <c r="F259" s="204" t="s">
        <v>1399</v>
      </c>
      <c r="G259" s="205" t="s">
        <v>162</v>
      </c>
      <c r="H259" s="206">
        <v>4</v>
      </c>
      <c r="I259" s="207"/>
      <c r="J259" s="208">
        <f>ROUND(I259*H259,2)</f>
        <v>0</v>
      </c>
      <c r="K259" s="204" t="s">
        <v>21</v>
      </c>
      <c r="L259" s="41"/>
      <c r="M259" s="209" t="s">
        <v>21</v>
      </c>
      <c r="N259" s="210" t="s">
        <v>46</v>
      </c>
      <c r="O259" s="77"/>
      <c r="P259" s="211">
        <f>O259*H259</f>
        <v>0</v>
      </c>
      <c r="Q259" s="211">
        <v>0.0015</v>
      </c>
      <c r="R259" s="211">
        <f>Q259*H259</f>
        <v>0.006</v>
      </c>
      <c r="S259" s="211">
        <v>0</v>
      </c>
      <c r="T259" s="212">
        <f>S259*H259</f>
        <v>0</v>
      </c>
      <c r="AR259" s="15" t="s">
        <v>231</v>
      </c>
      <c r="AT259" s="15" t="s">
        <v>142</v>
      </c>
      <c r="AU259" s="15" t="s">
        <v>85</v>
      </c>
      <c r="AY259" s="15" t="s">
        <v>140</v>
      </c>
      <c r="BE259" s="213">
        <f>IF(N259="základní",J259,0)</f>
        <v>0</v>
      </c>
      <c r="BF259" s="213">
        <f>IF(N259="snížená",J259,0)</f>
        <v>0</v>
      </c>
      <c r="BG259" s="213">
        <f>IF(N259="zákl. přenesená",J259,0)</f>
        <v>0</v>
      </c>
      <c r="BH259" s="213">
        <f>IF(N259="sníž. přenesená",J259,0)</f>
        <v>0</v>
      </c>
      <c r="BI259" s="213">
        <f>IF(N259="nulová",J259,0)</f>
        <v>0</v>
      </c>
      <c r="BJ259" s="15" t="s">
        <v>83</v>
      </c>
      <c r="BK259" s="213">
        <f>ROUND(I259*H259,2)</f>
        <v>0</v>
      </c>
      <c r="BL259" s="15" t="s">
        <v>231</v>
      </c>
      <c r="BM259" s="15" t="s">
        <v>1400</v>
      </c>
    </row>
    <row r="260" spans="2:51" s="11" customFormat="1" ht="12">
      <c r="B260" s="217"/>
      <c r="C260" s="218"/>
      <c r="D260" s="214" t="s">
        <v>151</v>
      </c>
      <c r="E260" s="219" t="s">
        <v>21</v>
      </c>
      <c r="F260" s="220" t="s">
        <v>1214</v>
      </c>
      <c r="G260" s="218"/>
      <c r="H260" s="221">
        <v>4</v>
      </c>
      <c r="I260" s="222"/>
      <c r="J260" s="218"/>
      <c r="K260" s="218"/>
      <c r="L260" s="223"/>
      <c r="M260" s="224"/>
      <c r="N260" s="225"/>
      <c r="O260" s="225"/>
      <c r="P260" s="225"/>
      <c r="Q260" s="225"/>
      <c r="R260" s="225"/>
      <c r="S260" s="225"/>
      <c r="T260" s="226"/>
      <c r="AT260" s="227" t="s">
        <v>151</v>
      </c>
      <c r="AU260" s="227" t="s">
        <v>85</v>
      </c>
      <c r="AV260" s="11" t="s">
        <v>85</v>
      </c>
      <c r="AW260" s="11" t="s">
        <v>36</v>
      </c>
      <c r="AX260" s="11" t="s">
        <v>83</v>
      </c>
      <c r="AY260" s="227" t="s">
        <v>140</v>
      </c>
    </row>
    <row r="261" spans="2:65" s="1" customFormat="1" ht="22.5" customHeight="1">
      <c r="B261" s="36"/>
      <c r="C261" s="202" t="s">
        <v>513</v>
      </c>
      <c r="D261" s="202" t="s">
        <v>142</v>
      </c>
      <c r="E261" s="203" t="s">
        <v>1401</v>
      </c>
      <c r="F261" s="204" t="s">
        <v>1402</v>
      </c>
      <c r="G261" s="205" t="s">
        <v>320</v>
      </c>
      <c r="H261" s="206">
        <v>15.619</v>
      </c>
      <c r="I261" s="207"/>
      <c r="J261" s="208">
        <f>ROUND(I261*H261,2)</f>
        <v>0</v>
      </c>
      <c r="K261" s="204" t="s">
        <v>146</v>
      </c>
      <c r="L261" s="41"/>
      <c r="M261" s="209" t="s">
        <v>21</v>
      </c>
      <c r="N261" s="210" t="s">
        <v>46</v>
      </c>
      <c r="O261" s="77"/>
      <c r="P261" s="211">
        <f>O261*H261</f>
        <v>0</v>
      </c>
      <c r="Q261" s="211">
        <v>0</v>
      </c>
      <c r="R261" s="211">
        <f>Q261*H261</f>
        <v>0</v>
      </c>
      <c r="S261" s="211">
        <v>0</v>
      </c>
      <c r="T261" s="212">
        <f>S261*H261</f>
        <v>0</v>
      </c>
      <c r="AR261" s="15" t="s">
        <v>231</v>
      </c>
      <c r="AT261" s="15" t="s">
        <v>142</v>
      </c>
      <c r="AU261" s="15" t="s">
        <v>85</v>
      </c>
      <c r="AY261" s="15" t="s">
        <v>140</v>
      </c>
      <c r="BE261" s="213">
        <f>IF(N261="základní",J261,0)</f>
        <v>0</v>
      </c>
      <c r="BF261" s="213">
        <f>IF(N261="snížená",J261,0)</f>
        <v>0</v>
      </c>
      <c r="BG261" s="213">
        <f>IF(N261="zákl. přenesená",J261,0)</f>
        <v>0</v>
      </c>
      <c r="BH261" s="213">
        <f>IF(N261="sníž. přenesená",J261,0)</f>
        <v>0</v>
      </c>
      <c r="BI261" s="213">
        <f>IF(N261="nulová",J261,0)</f>
        <v>0</v>
      </c>
      <c r="BJ261" s="15" t="s">
        <v>83</v>
      </c>
      <c r="BK261" s="213">
        <f>ROUND(I261*H261,2)</f>
        <v>0</v>
      </c>
      <c r="BL261" s="15" t="s">
        <v>231</v>
      </c>
      <c r="BM261" s="15" t="s">
        <v>1403</v>
      </c>
    </row>
    <row r="262" spans="2:65" s="1" customFormat="1" ht="22.5" customHeight="1">
      <c r="B262" s="36"/>
      <c r="C262" s="202" t="s">
        <v>518</v>
      </c>
      <c r="D262" s="202" t="s">
        <v>142</v>
      </c>
      <c r="E262" s="203" t="s">
        <v>926</v>
      </c>
      <c r="F262" s="204" t="s">
        <v>927</v>
      </c>
      <c r="G262" s="205" t="s">
        <v>320</v>
      </c>
      <c r="H262" s="206">
        <v>0.784</v>
      </c>
      <c r="I262" s="207"/>
      <c r="J262" s="208">
        <f>ROUND(I262*H262,2)</f>
        <v>0</v>
      </c>
      <c r="K262" s="204" t="s">
        <v>146</v>
      </c>
      <c r="L262" s="41"/>
      <c r="M262" s="209" t="s">
        <v>21</v>
      </c>
      <c r="N262" s="210" t="s">
        <v>46</v>
      </c>
      <c r="O262" s="77"/>
      <c r="P262" s="211">
        <f>O262*H262</f>
        <v>0</v>
      </c>
      <c r="Q262" s="211">
        <v>0</v>
      </c>
      <c r="R262" s="211">
        <f>Q262*H262</f>
        <v>0</v>
      </c>
      <c r="S262" s="211">
        <v>0</v>
      </c>
      <c r="T262" s="212">
        <f>S262*H262</f>
        <v>0</v>
      </c>
      <c r="AR262" s="15" t="s">
        <v>231</v>
      </c>
      <c r="AT262" s="15" t="s">
        <v>142</v>
      </c>
      <c r="AU262" s="15" t="s">
        <v>85</v>
      </c>
      <c r="AY262" s="15" t="s">
        <v>140</v>
      </c>
      <c r="BE262" s="213">
        <f>IF(N262="základní",J262,0)</f>
        <v>0</v>
      </c>
      <c r="BF262" s="213">
        <f>IF(N262="snížená",J262,0)</f>
        <v>0</v>
      </c>
      <c r="BG262" s="213">
        <f>IF(N262="zákl. přenesená",J262,0)</f>
        <v>0</v>
      </c>
      <c r="BH262" s="213">
        <f>IF(N262="sníž. přenesená",J262,0)</f>
        <v>0</v>
      </c>
      <c r="BI262" s="213">
        <f>IF(N262="nulová",J262,0)</f>
        <v>0</v>
      </c>
      <c r="BJ262" s="15" t="s">
        <v>83</v>
      </c>
      <c r="BK262" s="213">
        <f>ROUND(I262*H262,2)</f>
        <v>0</v>
      </c>
      <c r="BL262" s="15" t="s">
        <v>231</v>
      </c>
      <c r="BM262" s="15" t="s">
        <v>1404</v>
      </c>
    </row>
    <row r="263" spans="2:47" s="1" customFormat="1" ht="12">
      <c r="B263" s="36"/>
      <c r="C263" s="37"/>
      <c r="D263" s="214" t="s">
        <v>149</v>
      </c>
      <c r="E263" s="37"/>
      <c r="F263" s="215" t="s">
        <v>929</v>
      </c>
      <c r="G263" s="37"/>
      <c r="H263" s="37"/>
      <c r="I263" s="128"/>
      <c r="J263" s="37"/>
      <c r="K263" s="37"/>
      <c r="L263" s="41"/>
      <c r="M263" s="216"/>
      <c r="N263" s="77"/>
      <c r="O263" s="77"/>
      <c r="P263" s="77"/>
      <c r="Q263" s="77"/>
      <c r="R263" s="77"/>
      <c r="S263" s="77"/>
      <c r="T263" s="78"/>
      <c r="AT263" s="15" t="s">
        <v>149</v>
      </c>
      <c r="AU263" s="15" t="s">
        <v>85</v>
      </c>
    </row>
    <row r="264" spans="2:65" s="1" customFormat="1" ht="22.5" customHeight="1">
      <c r="B264" s="36"/>
      <c r="C264" s="202" t="s">
        <v>523</v>
      </c>
      <c r="D264" s="202" t="s">
        <v>142</v>
      </c>
      <c r="E264" s="203" t="s">
        <v>1405</v>
      </c>
      <c r="F264" s="204" t="s">
        <v>1406</v>
      </c>
      <c r="G264" s="205" t="s">
        <v>320</v>
      </c>
      <c r="H264" s="206">
        <v>0.024</v>
      </c>
      <c r="I264" s="207"/>
      <c r="J264" s="208">
        <f>ROUND(I264*H264,2)</f>
        <v>0</v>
      </c>
      <c r="K264" s="204" t="s">
        <v>146</v>
      </c>
      <c r="L264" s="41"/>
      <c r="M264" s="209" t="s">
        <v>21</v>
      </c>
      <c r="N264" s="210" t="s">
        <v>46</v>
      </c>
      <c r="O264" s="77"/>
      <c r="P264" s="211">
        <f>O264*H264</f>
        <v>0</v>
      </c>
      <c r="Q264" s="211">
        <v>0</v>
      </c>
      <c r="R264" s="211">
        <f>Q264*H264</f>
        <v>0</v>
      </c>
      <c r="S264" s="211">
        <v>0</v>
      </c>
      <c r="T264" s="212">
        <f>S264*H264</f>
        <v>0</v>
      </c>
      <c r="AR264" s="15" t="s">
        <v>231</v>
      </c>
      <c r="AT264" s="15" t="s">
        <v>142</v>
      </c>
      <c r="AU264" s="15" t="s">
        <v>85</v>
      </c>
      <c r="AY264" s="15" t="s">
        <v>140</v>
      </c>
      <c r="BE264" s="213">
        <f>IF(N264="základní",J264,0)</f>
        <v>0</v>
      </c>
      <c r="BF264" s="213">
        <f>IF(N264="snížená",J264,0)</f>
        <v>0</v>
      </c>
      <c r="BG264" s="213">
        <f>IF(N264="zákl. přenesená",J264,0)</f>
        <v>0</v>
      </c>
      <c r="BH264" s="213">
        <f>IF(N264="sníž. přenesená",J264,0)</f>
        <v>0</v>
      </c>
      <c r="BI264" s="213">
        <f>IF(N264="nulová",J264,0)</f>
        <v>0</v>
      </c>
      <c r="BJ264" s="15" t="s">
        <v>83</v>
      </c>
      <c r="BK264" s="213">
        <f>ROUND(I264*H264,2)</f>
        <v>0</v>
      </c>
      <c r="BL264" s="15" t="s">
        <v>231</v>
      </c>
      <c r="BM264" s="15" t="s">
        <v>1407</v>
      </c>
    </row>
    <row r="265" spans="2:47" s="1" customFormat="1" ht="12">
      <c r="B265" s="36"/>
      <c r="C265" s="37"/>
      <c r="D265" s="214" t="s">
        <v>149</v>
      </c>
      <c r="E265" s="37"/>
      <c r="F265" s="215" t="s">
        <v>929</v>
      </c>
      <c r="G265" s="37"/>
      <c r="H265" s="37"/>
      <c r="I265" s="128"/>
      <c r="J265" s="37"/>
      <c r="K265" s="37"/>
      <c r="L265" s="41"/>
      <c r="M265" s="216"/>
      <c r="N265" s="77"/>
      <c r="O265" s="77"/>
      <c r="P265" s="77"/>
      <c r="Q265" s="77"/>
      <c r="R265" s="77"/>
      <c r="S265" s="77"/>
      <c r="T265" s="78"/>
      <c r="AT265" s="15" t="s">
        <v>149</v>
      </c>
      <c r="AU265" s="15" t="s">
        <v>85</v>
      </c>
    </row>
    <row r="266" spans="2:63" s="10" customFormat="1" ht="25.9" customHeight="1">
      <c r="B266" s="186"/>
      <c r="C266" s="187"/>
      <c r="D266" s="188" t="s">
        <v>74</v>
      </c>
      <c r="E266" s="189" t="s">
        <v>336</v>
      </c>
      <c r="F266" s="189" t="s">
        <v>1175</v>
      </c>
      <c r="G266" s="187"/>
      <c r="H266" s="187"/>
      <c r="I266" s="190"/>
      <c r="J266" s="191">
        <f>BK266</f>
        <v>0</v>
      </c>
      <c r="K266" s="187"/>
      <c r="L266" s="192"/>
      <c r="M266" s="193"/>
      <c r="N266" s="194"/>
      <c r="O266" s="194"/>
      <c r="P266" s="195">
        <f>P267</f>
        <v>0</v>
      </c>
      <c r="Q266" s="194"/>
      <c r="R266" s="195">
        <f>R267</f>
        <v>0.1515</v>
      </c>
      <c r="S266" s="194"/>
      <c r="T266" s="196">
        <f>T267</f>
        <v>0</v>
      </c>
      <c r="AR266" s="197" t="s">
        <v>159</v>
      </c>
      <c r="AT266" s="198" t="s">
        <v>74</v>
      </c>
      <c r="AU266" s="198" t="s">
        <v>75</v>
      </c>
      <c r="AY266" s="197" t="s">
        <v>140</v>
      </c>
      <c r="BK266" s="199">
        <f>BK267</f>
        <v>0</v>
      </c>
    </row>
    <row r="267" spans="2:63" s="10" customFormat="1" ht="22.8" customHeight="1">
      <c r="B267" s="186"/>
      <c r="C267" s="187"/>
      <c r="D267" s="188" t="s">
        <v>74</v>
      </c>
      <c r="E267" s="200" t="s">
        <v>1176</v>
      </c>
      <c r="F267" s="200" t="s">
        <v>1177</v>
      </c>
      <c r="G267" s="187"/>
      <c r="H267" s="187"/>
      <c r="I267" s="190"/>
      <c r="J267" s="201">
        <f>BK267</f>
        <v>0</v>
      </c>
      <c r="K267" s="187"/>
      <c r="L267" s="192"/>
      <c r="M267" s="193"/>
      <c r="N267" s="194"/>
      <c r="O267" s="194"/>
      <c r="P267" s="195">
        <f>SUM(P268:P272)</f>
        <v>0</v>
      </c>
      <c r="Q267" s="194"/>
      <c r="R267" s="195">
        <f>SUM(R268:R272)</f>
        <v>0.1515</v>
      </c>
      <c r="S267" s="194"/>
      <c r="T267" s="196">
        <f>SUM(T268:T272)</f>
        <v>0</v>
      </c>
      <c r="AR267" s="197" t="s">
        <v>159</v>
      </c>
      <c r="AT267" s="198" t="s">
        <v>74</v>
      </c>
      <c r="AU267" s="198" t="s">
        <v>83</v>
      </c>
      <c r="AY267" s="197" t="s">
        <v>140</v>
      </c>
      <c r="BK267" s="199">
        <f>SUM(BK268:BK272)</f>
        <v>0</v>
      </c>
    </row>
    <row r="268" spans="2:65" s="1" customFormat="1" ht="22.5" customHeight="1">
      <c r="B268" s="36"/>
      <c r="C268" s="202" t="s">
        <v>528</v>
      </c>
      <c r="D268" s="202" t="s">
        <v>142</v>
      </c>
      <c r="E268" s="203" t="s">
        <v>1408</v>
      </c>
      <c r="F268" s="204" t="s">
        <v>1409</v>
      </c>
      <c r="G268" s="205" t="s">
        <v>199</v>
      </c>
      <c r="H268" s="206">
        <v>202</v>
      </c>
      <c r="I268" s="207"/>
      <c r="J268" s="208">
        <f>ROUND(I268*H268,2)</f>
        <v>0</v>
      </c>
      <c r="K268" s="204" t="s">
        <v>146</v>
      </c>
      <c r="L268" s="41"/>
      <c r="M268" s="209" t="s">
        <v>21</v>
      </c>
      <c r="N268" s="210" t="s">
        <v>46</v>
      </c>
      <c r="O268" s="77"/>
      <c r="P268" s="211">
        <f>O268*H268</f>
        <v>0</v>
      </c>
      <c r="Q268" s="211">
        <v>0</v>
      </c>
      <c r="R268" s="211">
        <f>Q268*H268</f>
        <v>0</v>
      </c>
      <c r="S268" s="211">
        <v>0</v>
      </c>
      <c r="T268" s="212">
        <f>S268*H268</f>
        <v>0</v>
      </c>
      <c r="AR268" s="15" t="s">
        <v>483</v>
      </c>
      <c r="AT268" s="15" t="s">
        <v>142</v>
      </c>
      <c r="AU268" s="15" t="s">
        <v>85</v>
      </c>
      <c r="AY268" s="15" t="s">
        <v>140</v>
      </c>
      <c r="BE268" s="213">
        <f>IF(N268="základní",J268,0)</f>
        <v>0</v>
      </c>
      <c r="BF268" s="213">
        <f>IF(N268="snížená",J268,0)</f>
        <v>0</v>
      </c>
      <c r="BG268" s="213">
        <f>IF(N268="zákl. přenesená",J268,0)</f>
        <v>0</v>
      </c>
      <c r="BH268" s="213">
        <f>IF(N268="sníž. přenesená",J268,0)</f>
        <v>0</v>
      </c>
      <c r="BI268" s="213">
        <f>IF(N268="nulová",J268,0)</f>
        <v>0</v>
      </c>
      <c r="BJ268" s="15" t="s">
        <v>83</v>
      </c>
      <c r="BK268" s="213">
        <f>ROUND(I268*H268,2)</f>
        <v>0</v>
      </c>
      <c r="BL268" s="15" t="s">
        <v>483</v>
      </c>
      <c r="BM268" s="15" t="s">
        <v>1410</v>
      </c>
    </row>
    <row r="269" spans="2:47" s="1" customFormat="1" ht="12">
      <c r="B269" s="36"/>
      <c r="C269" s="37"/>
      <c r="D269" s="214" t="s">
        <v>149</v>
      </c>
      <c r="E269" s="37"/>
      <c r="F269" s="215" t="s">
        <v>1411</v>
      </c>
      <c r="G269" s="37"/>
      <c r="H269" s="37"/>
      <c r="I269" s="128"/>
      <c r="J269" s="37"/>
      <c r="K269" s="37"/>
      <c r="L269" s="41"/>
      <c r="M269" s="216"/>
      <c r="N269" s="77"/>
      <c r="O269" s="77"/>
      <c r="P269" s="77"/>
      <c r="Q269" s="77"/>
      <c r="R269" s="77"/>
      <c r="S269" s="77"/>
      <c r="T269" s="78"/>
      <c r="AT269" s="15" t="s">
        <v>149</v>
      </c>
      <c r="AU269" s="15" t="s">
        <v>85</v>
      </c>
    </row>
    <row r="270" spans="2:51" s="11" customFormat="1" ht="12">
      <c r="B270" s="217"/>
      <c r="C270" s="218"/>
      <c r="D270" s="214" t="s">
        <v>151</v>
      </c>
      <c r="E270" s="219" t="s">
        <v>21</v>
      </c>
      <c r="F270" s="220" t="s">
        <v>1412</v>
      </c>
      <c r="G270" s="218"/>
      <c r="H270" s="221">
        <v>202</v>
      </c>
      <c r="I270" s="222"/>
      <c r="J270" s="218"/>
      <c r="K270" s="218"/>
      <c r="L270" s="223"/>
      <c r="M270" s="224"/>
      <c r="N270" s="225"/>
      <c r="O270" s="225"/>
      <c r="P270" s="225"/>
      <c r="Q270" s="225"/>
      <c r="R270" s="225"/>
      <c r="S270" s="225"/>
      <c r="T270" s="226"/>
      <c r="AT270" s="227" t="s">
        <v>151</v>
      </c>
      <c r="AU270" s="227" t="s">
        <v>85</v>
      </c>
      <c r="AV270" s="11" t="s">
        <v>85</v>
      </c>
      <c r="AW270" s="11" t="s">
        <v>36</v>
      </c>
      <c r="AX270" s="11" t="s">
        <v>83</v>
      </c>
      <c r="AY270" s="227" t="s">
        <v>140</v>
      </c>
    </row>
    <row r="271" spans="2:65" s="1" customFormat="1" ht="16.5" customHeight="1">
      <c r="B271" s="36"/>
      <c r="C271" s="228" t="s">
        <v>534</v>
      </c>
      <c r="D271" s="228" t="s">
        <v>336</v>
      </c>
      <c r="E271" s="229" t="s">
        <v>1413</v>
      </c>
      <c r="F271" s="230" t="s">
        <v>1414</v>
      </c>
      <c r="G271" s="231" t="s">
        <v>199</v>
      </c>
      <c r="H271" s="232">
        <v>101</v>
      </c>
      <c r="I271" s="233"/>
      <c r="J271" s="234">
        <f>ROUND(I271*H271,2)</f>
        <v>0</v>
      </c>
      <c r="K271" s="230" t="s">
        <v>21</v>
      </c>
      <c r="L271" s="235"/>
      <c r="M271" s="236" t="s">
        <v>21</v>
      </c>
      <c r="N271" s="237" t="s">
        <v>46</v>
      </c>
      <c r="O271" s="77"/>
      <c r="P271" s="211">
        <f>O271*H271</f>
        <v>0</v>
      </c>
      <c r="Q271" s="211">
        <v>0.00075</v>
      </c>
      <c r="R271" s="211">
        <f>Q271*H271</f>
        <v>0.07575</v>
      </c>
      <c r="S271" s="211">
        <v>0</v>
      </c>
      <c r="T271" s="212">
        <f>S271*H271</f>
        <v>0</v>
      </c>
      <c r="AR271" s="15" t="s">
        <v>826</v>
      </c>
      <c r="AT271" s="15" t="s">
        <v>336</v>
      </c>
      <c r="AU271" s="15" t="s">
        <v>85</v>
      </c>
      <c r="AY271" s="15" t="s">
        <v>140</v>
      </c>
      <c r="BE271" s="213">
        <f>IF(N271="základní",J271,0)</f>
        <v>0</v>
      </c>
      <c r="BF271" s="213">
        <f>IF(N271="snížená",J271,0)</f>
        <v>0</v>
      </c>
      <c r="BG271" s="213">
        <f>IF(N271="zákl. přenesená",J271,0)</f>
        <v>0</v>
      </c>
      <c r="BH271" s="213">
        <f>IF(N271="sníž. přenesená",J271,0)</f>
        <v>0</v>
      </c>
      <c r="BI271" s="213">
        <f>IF(N271="nulová",J271,0)</f>
        <v>0</v>
      </c>
      <c r="BJ271" s="15" t="s">
        <v>83</v>
      </c>
      <c r="BK271" s="213">
        <f>ROUND(I271*H271,2)</f>
        <v>0</v>
      </c>
      <c r="BL271" s="15" t="s">
        <v>826</v>
      </c>
      <c r="BM271" s="15" t="s">
        <v>1415</v>
      </c>
    </row>
    <row r="272" spans="2:65" s="1" customFormat="1" ht="16.5" customHeight="1">
      <c r="B272" s="36"/>
      <c r="C272" s="228" t="s">
        <v>539</v>
      </c>
      <c r="D272" s="228" t="s">
        <v>336</v>
      </c>
      <c r="E272" s="229" t="s">
        <v>1416</v>
      </c>
      <c r="F272" s="230" t="s">
        <v>1417</v>
      </c>
      <c r="G272" s="231" t="s">
        <v>199</v>
      </c>
      <c r="H272" s="232">
        <v>101</v>
      </c>
      <c r="I272" s="233"/>
      <c r="J272" s="234">
        <f>ROUND(I272*H272,2)</f>
        <v>0</v>
      </c>
      <c r="K272" s="230" t="s">
        <v>21</v>
      </c>
      <c r="L272" s="235"/>
      <c r="M272" s="252" t="s">
        <v>21</v>
      </c>
      <c r="N272" s="253" t="s">
        <v>46</v>
      </c>
      <c r="O272" s="254"/>
      <c r="P272" s="255">
        <f>O272*H272</f>
        <v>0</v>
      </c>
      <c r="Q272" s="255">
        <v>0.00075</v>
      </c>
      <c r="R272" s="255">
        <f>Q272*H272</f>
        <v>0.07575</v>
      </c>
      <c r="S272" s="255">
        <v>0</v>
      </c>
      <c r="T272" s="256">
        <f>S272*H272</f>
        <v>0</v>
      </c>
      <c r="AR272" s="15" t="s">
        <v>826</v>
      </c>
      <c r="AT272" s="15" t="s">
        <v>336</v>
      </c>
      <c r="AU272" s="15" t="s">
        <v>85</v>
      </c>
      <c r="AY272" s="15" t="s">
        <v>140</v>
      </c>
      <c r="BE272" s="213">
        <f>IF(N272="základní",J272,0)</f>
        <v>0</v>
      </c>
      <c r="BF272" s="213">
        <f>IF(N272="snížená",J272,0)</f>
        <v>0</v>
      </c>
      <c r="BG272" s="213">
        <f>IF(N272="zákl. přenesená",J272,0)</f>
        <v>0</v>
      </c>
      <c r="BH272" s="213">
        <f>IF(N272="sníž. přenesená",J272,0)</f>
        <v>0</v>
      </c>
      <c r="BI272" s="213">
        <f>IF(N272="nulová",J272,0)</f>
        <v>0</v>
      </c>
      <c r="BJ272" s="15" t="s">
        <v>83</v>
      </c>
      <c r="BK272" s="213">
        <f>ROUND(I272*H272,2)</f>
        <v>0</v>
      </c>
      <c r="BL272" s="15" t="s">
        <v>826</v>
      </c>
      <c r="BM272" s="15" t="s">
        <v>1418</v>
      </c>
    </row>
    <row r="273" spans="2:12" s="1" customFormat="1" ht="6.95" customHeight="1">
      <c r="B273" s="55"/>
      <c r="C273" s="56"/>
      <c r="D273" s="56"/>
      <c r="E273" s="56"/>
      <c r="F273" s="56"/>
      <c r="G273" s="56"/>
      <c r="H273" s="56"/>
      <c r="I273" s="152"/>
      <c r="J273" s="56"/>
      <c r="K273" s="56"/>
      <c r="L273" s="41"/>
    </row>
  </sheetData>
  <sheetProtection password="CC35" sheet="1" objects="1" scenarios="1" formatColumns="0" formatRows="0" autoFilter="0"/>
  <autoFilter ref="C89:K272"/>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9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91</v>
      </c>
    </row>
    <row r="3" spans="2:46" ht="6.95" customHeight="1">
      <c r="B3" s="122"/>
      <c r="C3" s="123"/>
      <c r="D3" s="123"/>
      <c r="E3" s="123"/>
      <c r="F3" s="123"/>
      <c r="G3" s="123"/>
      <c r="H3" s="123"/>
      <c r="I3" s="124"/>
      <c r="J3" s="123"/>
      <c r="K3" s="123"/>
      <c r="L3" s="18"/>
      <c r="AT3" s="15" t="s">
        <v>85</v>
      </c>
    </row>
    <row r="4" spans="2:46" ht="24.95" customHeight="1">
      <c r="B4" s="18"/>
      <c r="D4" s="125" t="s">
        <v>92</v>
      </c>
      <c r="L4" s="18"/>
      <c r="M4" s="22" t="s">
        <v>10</v>
      </c>
      <c r="AT4" s="15" t="s">
        <v>4</v>
      </c>
    </row>
    <row r="5" spans="2:12" ht="6.95" customHeight="1">
      <c r="B5" s="18"/>
      <c r="L5" s="18"/>
    </row>
    <row r="6" spans="2:12" ht="12" customHeight="1">
      <c r="B6" s="18"/>
      <c r="D6" s="126" t="s">
        <v>16</v>
      </c>
      <c r="L6" s="18"/>
    </row>
    <row r="7" spans="2:12" ht="16.5" customHeight="1">
      <c r="B7" s="18"/>
      <c r="E7" s="127" t="str">
        <f>'Rekapitulace stavby'!K6</f>
        <v>Bytový dům, Komenského 682 - sanace suterénního zdiva, vč. komplexního odvodnění objektu</v>
      </c>
      <c r="F7" s="126"/>
      <c r="G7" s="126"/>
      <c r="H7" s="126"/>
      <c r="L7" s="18"/>
    </row>
    <row r="8" spans="2:12" s="1" customFormat="1" ht="12" customHeight="1">
      <c r="B8" s="41"/>
      <c r="D8" s="126" t="s">
        <v>93</v>
      </c>
      <c r="I8" s="128"/>
      <c r="L8" s="41"/>
    </row>
    <row r="9" spans="2:12" s="1" customFormat="1" ht="36.95" customHeight="1">
      <c r="B9" s="41"/>
      <c r="E9" s="129" t="s">
        <v>1419</v>
      </c>
      <c r="F9" s="1"/>
      <c r="G9" s="1"/>
      <c r="H9" s="1"/>
      <c r="I9" s="128"/>
      <c r="L9" s="41"/>
    </row>
    <row r="10" spans="2:12" s="1" customFormat="1" ht="12">
      <c r="B10" s="41"/>
      <c r="I10" s="128"/>
      <c r="L10" s="41"/>
    </row>
    <row r="11" spans="2:12" s="1" customFormat="1" ht="12" customHeight="1">
      <c r="B11" s="41"/>
      <c r="D11" s="126" t="s">
        <v>18</v>
      </c>
      <c r="F11" s="15" t="s">
        <v>19</v>
      </c>
      <c r="I11" s="130" t="s">
        <v>20</v>
      </c>
      <c r="J11" s="15" t="s">
        <v>21</v>
      </c>
      <c r="L11" s="41"/>
    </row>
    <row r="12" spans="2:12" s="1" customFormat="1" ht="12" customHeight="1">
      <c r="B12" s="41"/>
      <c r="D12" s="126" t="s">
        <v>22</v>
      </c>
      <c r="F12" s="15" t="s">
        <v>23</v>
      </c>
      <c r="I12" s="130" t="s">
        <v>24</v>
      </c>
      <c r="J12" s="131" t="str">
        <f>'Rekapitulace stavby'!AN8</f>
        <v>30. 4. 2018</v>
      </c>
      <c r="L12" s="41"/>
    </row>
    <row r="13" spans="2:12" s="1" customFormat="1" ht="10.8" customHeight="1">
      <c r="B13" s="41"/>
      <c r="I13" s="128"/>
      <c r="L13" s="41"/>
    </row>
    <row r="14" spans="2:12" s="1" customFormat="1" ht="12" customHeight="1">
      <c r="B14" s="41"/>
      <c r="D14" s="126" t="s">
        <v>26</v>
      </c>
      <c r="I14" s="130" t="s">
        <v>27</v>
      </c>
      <c r="J14" s="15" t="s">
        <v>28</v>
      </c>
      <c r="L14" s="41"/>
    </row>
    <row r="15" spans="2:12" s="1" customFormat="1" ht="18" customHeight="1">
      <c r="B15" s="41"/>
      <c r="E15" s="15" t="s">
        <v>29</v>
      </c>
      <c r="I15" s="130" t="s">
        <v>30</v>
      </c>
      <c r="J15" s="15" t="s">
        <v>21</v>
      </c>
      <c r="L15" s="41"/>
    </row>
    <row r="16" spans="2:12" s="1" customFormat="1" ht="6.95" customHeight="1">
      <c r="B16" s="41"/>
      <c r="I16" s="128"/>
      <c r="L16" s="41"/>
    </row>
    <row r="17" spans="2:12" s="1" customFormat="1" ht="12" customHeight="1">
      <c r="B17" s="41"/>
      <c r="D17" s="126" t="s">
        <v>31</v>
      </c>
      <c r="I17" s="130" t="s">
        <v>27</v>
      </c>
      <c r="J17" s="31" t="str">
        <f>'Rekapitulace stavby'!AN13</f>
        <v>Vyplň údaj</v>
      </c>
      <c r="L17" s="41"/>
    </row>
    <row r="18" spans="2:12" s="1" customFormat="1" ht="18" customHeight="1">
      <c r="B18" s="41"/>
      <c r="E18" s="31" t="str">
        <f>'Rekapitulace stavby'!E14</f>
        <v>Vyplň údaj</v>
      </c>
      <c r="F18" s="15"/>
      <c r="G18" s="15"/>
      <c r="H18" s="15"/>
      <c r="I18" s="130" t="s">
        <v>30</v>
      </c>
      <c r="J18" s="31" t="str">
        <f>'Rekapitulace stavby'!AN14</f>
        <v>Vyplň údaj</v>
      </c>
      <c r="L18" s="41"/>
    </row>
    <row r="19" spans="2:12" s="1" customFormat="1" ht="6.95" customHeight="1">
      <c r="B19" s="41"/>
      <c r="I19" s="128"/>
      <c r="L19" s="41"/>
    </row>
    <row r="20" spans="2:12" s="1" customFormat="1" ht="12" customHeight="1">
      <c r="B20" s="41"/>
      <c r="D20" s="126" t="s">
        <v>33</v>
      </c>
      <c r="I20" s="130" t="s">
        <v>27</v>
      </c>
      <c r="J20" s="15" t="s">
        <v>34</v>
      </c>
      <c r="L20" s="41"/>
    </row>
    <row r="21" spans="2:12" s="1" customFormat="1" ht="18" customHeight="1">
      <c r="B21" s="41"/>
      <c r="E21" s="15" t="s">
        <v>35</v>
      </c>
      <c r="I21" s="130" t="s">
        <v>30</v>
      </c>
      <c r="J21" s="15" t="s">
        <v>21</v>
      </c>
      <c r="L21" s="41"/>
    </row>
    <row r="22" spans="2:12" s="1" customFormat="1" ht="6.95" customHeight="1">
      <c r="B22" s="41"/>
      <c r="I22" s="128"/>
      <c r="L22" s="41"/>
    </row>
    <row r="23" spans="2:12" s="1" customFormat="1" ht="12" customHeight="1">
      <c r="B23" s="41"/>
      <c r="D23" s="126" t="s">
        <v>37</v>
      </c>
      <c r="I23" s="130" t="s">
        <v>27</v>
      </c>
      <c r="J23" s="15" t="s">
        <v>21</v>
      </c>
      <c r="L23" s="41"/>
    </row>
    <row r="24" spans="2:12" s="1" customFormat="1" ht="18" customHeight="1">
      <c r="B24" s="41"/>
      <c r="E24" s="15" t="s">
        <v>38</v>
      </c>
      <c r="I24" s="130" t="s">
        <v>30</v>
      </c>
      <c r="J24" s="15" t="s">
        <v>21</v>
      </c>
      <c r="L24" s="41"/>
    </row>
    <row r="25" spans="2:12" s="1" customFormat="1" ht="6.95" customHeight="1">
      <c r="B25" s="41"/>
      <c r="I25" s="128"/>
      <c r="L25" s="41"/>
    </row>
    <row r="26" spans="2:12" s="1" customFormat="1" ht="12" customHeight="1">
      <c r="B26" s="41"/>
      <c r="D26" s="126" t="s">
        <v>39</v>
      </c>
      <c r="I26" s="128"/>
      <c r="L26" s="41"/>
    </row>
    <row r="27" spans="2:12" s="6" customFormat="1" ht="16.5" customHeight="1">
      <c r="B27" s="132"/>
      <c r="E27" s="133" t="s">
        <v>21</v>
      </c>
      <c r="F27" s="133"/>
      <c r="G27" s="133"/>
      <c r="H27" s="133"/>
      <c r="I27" s="134"/>
      <c r="L27" s="132"/>
    </row>
    <row r="28" spans="2:12" s="1" customFormat="1" ht="6.95" customHeight="1">
      <c r="B28" s="41"/>
      <c r="I28" s="128"/>
      <c r="L28" s="41"/>
    </row>
    <row r="29" spans="2:12" s="1" customFormat="1" ht="6.95" customHeight="1">
      <c r="B29" s="41"/>
      <c r="D29" s="69"/>
      <c r="E29" s="69"/>
      <c r="F29" s="69"/>
      <c r="G29" s="69"/>
      <c r="H29" s="69"/>
      <c r="I29" s="135"/>
      <c r="J29" s="69"/>
      <c r="K29" s="69"/>
      <c r="L29" s="41"/>
    </row>
    <row r="30" spans="2:12" s="1" customFormat="1" ht="25.4" customHeight="1">
      <c r="B30" s="41"/>
      <c r="D30" s="136" t="s">
        <v>41</v>
      </c>
      <c r="I30" s="128"/>
      <c r="J30" s="137">
        <f>ROUND(J80,2)</f>
        <v>0</v>
      </c>
      <c r="L30" s="41"/>
    </row>
    <row r="31" spans="2:12" s="1" customFormat="1" ht="6.95" customHeight="1">
      <c r="B31" s="41"/>
      <c r="D31" s="69"/>
      <c r="E31" s="69"/>
      <c r="F31" s="69"/>
      <c r="G31" s="69"/>
      <c r="H31" s="69"/>
      <c r="I31" s="135"/>
      <c r="J31" s="69"/>
      <c r="K31" s="69"/>
      <c r="L31" s="41"/>
    </row>
    <row r="32" spans="2:12" s="1" customFormat="1" ht="14.4" customHeight="1">
      <c r="B32" s="41"/>
      <c r="F32" s="138" t="s">
        <v>43</v>
      </c>
      <c r="I32" s="139" t="s">
        <v>42</v>
      </c>
      <c r="J32" s="138" t="s">
        <v>44</v>
      </c>
      <c r="L32" s="41"/>
    </row>
    <row r="33" spans="2:12" s="1" customFormat="1" ht="14.4" customHeight="1">
      <c r="B33" s="41"/>
      <c r="D33" s="126" t="s">
        <v>45</v>
      </c>
      <c r="E33" s="126" t="s">
        <v>46</v>
      </c>
      <c r="F33" s="140">
        <f>ROUND((SUM(BE80:BE92)),2)</f>
        <v>0</v>
      </c>
      <c r="I33" s="141">
        <v>0.21</v>
      </c>
      <c r="J33" s="140">
        <f>ROUND(((SUM(BE80:BE92))*I33),2)</f>
        <v>0</v>
      </c>
      <c r="L33" s="41"/>
    </row>
    <row r="34" spans="2:12" s="1" customFormat="1" ht="14.4" customHeight="1">
      <c r="B34" s="41"/>
      <c r="E34" s="126" t="s">
        <v>47</v>
      </c>
      <c r="F34" s="140">
        <f>ROUND((SUM(BF80:BF92)),2)</f>
        <v>0</v>
      </c>
      <c r="I34" s="141">
        <v>0.15</v>
      </c>
      <c r="J34" s="140">
        <f>ROUND(((SUM(BF80:BF92))*I34),2)</f>
        <v>0</v>
      </c>
      <c r="L34" s="41"/>
    </row>
    <row r="35" spans="2:12" s="1" customFormat="1" ht="14.4" customHeight="1" hidden="1">
      <c r="B35" s="41"/>
      <c r="E35" s="126" t="s">
        <v>48</v>
      </c>
      <c r="F35" s="140">
        <f>ROUND((SUM(BG80:BG92)),2)</f>
        <v>0</v>
      </c>
      <c r="I35" s="141">
        <v>0.21</v>
      </c>
      <c r="J35" s="140">
        <f>0</f>
        <v>0</v>
      </c>
      <c r="L35" s="41"/>
    </row>
    <row r="36" spans="2:12" s="1" customFormat="1" ht="14.4" customHeight="1" hidden="1">
      <c r="B36" s="41"/>
      <c r="E36" s="126" t="s">
        <v>49</v>
      </c>
      <c r="F36" s="140">
        <f>ROUND((SUM(BH80:BH92)),2)</f>
        <v>0</v>
      </c>
      <c r="I36" s="141">
        <v>0.15</v>
      </c>
      <c r="J36" s="140">
        <f>0</f>
        <v>0</v>
      </c>
      <c r="L36" s="41"/>
    </row>
    <row r="37" spans="2:12" s="1" customFormat="1" ht="14.4" customHeight="1" hidden="1">
      <c r="B37" s="41"/>
      <c r="E37" s="126" t="s">
        <v>50</v>
      </c>
      <c r="F37" s="140">
        <f>ROUND((SUM(BI80:BI92)),2)</f>
        <v>0</v>
      </c>
      <c r="I37" s="141">
        <v>0</v>
      </c>
      <c r="J37" s="140">
        <f>0</f>
        <v>0</v>
      </c>
      <c r="L37" s="41"/>
    </row>
    <row r="38" spans="2:12" s="1" customFormat="1" ht="6.95" customHeight="1">
      <c r="B38" s="41"/>
      <c r="I38" s="128"/>
      <c r="L38" s="41"/>
    </row>
    <row r="39" spans="2:12" s="1" customFormat="1" ht="25.4" customHeight="1">
      <c r="B39" s="41"/>
      <c r="C39" s="142"/>
      <c r="D39" s="143" t="s">
        <v>51</v>
      </c>
      <c r="E39" s="144"/>
      <c r="F39" s="144"/>
      <c r="G39" s="145" t="s">
        <v>52</v>
      </c>
      <c r="H39" s="146" t="s">
        <v>53</v>
      </c>
      <c r="I39" s="147"/>
      <c r="J39" s="148">
        <f>SUM(J30:J37)</f>
        <v>0</v>
      </c>
      <c r="K39" s="149"/>
      <c r="L39" s="41"/>
    </row>
    <row r="40" spans="2:12" s="1" customFormat="1" ht="14.4" customHeight="1">
      <c r="B40" s="150"/>
      <c r="C40" s="151"/>
      <c r="D40" s="151"/>
      <c r="E40" s="151"/>
      <c r="F40" s="151"/>
      <c r="G40" s="151"/>
      <c r="H40" s="151"/>
      <c r="I40" s="152"/>
      <c r="J40" s="151"/>
      <c r="K40" s="151"/>
      <c r="L40" s="41"/>
    </row>
    <row r="44" spans="2:12" s="1" customFormat="1" ht="6.95" customHeight="1">
      <c r="B44" s="153"/>
      <c r="C44" s="154"/>
      <c r="D44" s="154"/>
      <c r="E44" s="154"/>
      <c r="F44" s="154"/>
      <c r="G44" s="154"/>
      <c r="H44" s="154"/>
      <c r="I44" s="155"/>
      <c r="J44" s="154"/>
      <c r="K44" s="154"/>
      <c r="L44" s="41"/>
    </row>
    <row r="45" spans="2:12" s="1" customFormat="1" ht="24.95" customHeight="1">
      <c r="B45" s="36"/>
      <c r="C45" s="21" t="s">
        <v>95</v>
      </c>
      <c r="D45" s="37"/>
      <c r="E45" s="37"/>
      <c r="F45" s="37"/>
      <c r="G45" s="37"/>
      <c r="H45" s="37"/>
      <c r="I45" s="128"/>
      <c r="J45" s="37"/>
      <c r="K45" s="37"/>
      <c r="L45" s="41"/>
    </row>
    <row r="46" spans="2:12" s="1" customFormat="1" ht="6.95" customHeight="1">
      <c r="B46" s="36"/>
      <c r="C46" s="37"/>
      <c r="D46" s="37"/>
      <c r="E46" s="37"/>
      <c r="F46" s="37"/>
      <c r="G46" s="37"/>
      <c r="H46" s="37"/>
      <c r="I46" s="128"/>
      <c r="J46" s="37"/>
      <c r="K46" s="37"/>
      <c r="L46" s="41"/>
    </row>
    <row r="47" spans="2:12" s="1" customFormat="1" ht="12" customHeight="1">
      <c r="B47" s="36"/>
      <c r="C47" s="30" t="s">
        <v>16</v>
      </c>
      <c r="D47" s="37"/>
      <c r="E47" s="37"/>
      <c r="F47" s="37"/>
      <c r="G47" s="37"/>
      <c r="H47" s="37"/>
      <c r="I47" s="128"/>
      <c r="J47" s="37"/>
      <c r="K47" s="37"/>
      <c r="L47" s="41"/>
    </row>
    <row r="48" spans="2:12" s="1" customFormat="1" ht="16.5" customHeight="1">
      <c r="B48" s="36"/>
      <c r="C48" s="37"/>
      <c r="D48" s="37"/>
      <c r="E48" s="156" t="str">
        <f>E7</f>
        <v>Bytový dům, Komenského 682 - sanace suterénního zdiva, vč. komplexního odvodnění objektu</v>
      </c>
      <c r="F48" s="30"/>
      <c r="G48" s="30"/>
      <c r="H48" s="30"/>
      <c r="I48" s="128"/>
      <c r="J48" s="37"/>
      <c r="K48" s="37"/>
      <c r="L48" s="41"/>
    </row>
    <row r="49" spans="2:12" s="1" customFormat="1" ht="12" customHeight="1">
      <c r="B49" s="36"/>
      <c r="C49" s="30" t="s">
        <v>93</v>
      </c>
      <c r="D49" s="37"/>
      <c r="E49" s="37"/>
      <c r="F49" s="37"/>
      <c r="G49" s="37"/>
      <c r="H49" s="37"/>
      <c r="I49" s="128"/>
      <c r="J49" s="37"/>
      <c r="K49" s="37"/>
      <c r="L49" s="41"/>
    </row>
    <row r="50" spans="2:12" s="1" customFormat="1" ht="16.5" customHeight="1">
      <c r="B50" s="36"/>
      <c r="C50" s="37"/>
      <c r="D50" s="37"/>
      <c r="E50" s="62" t="str">
        <f>E9</f>
        <v>03 - Vedlejší rozpočtové náklady</v>
      </c>
      <c r="F50" s="37"/>
      <c r="G50" s="37"/>
      <c r="H50" s="37"/>
      <c r="I50" s="128"/>
      <c r="J50" s="37"/>
      <c r="K50" s="37"/>
      <c r="L50" s="41"/>
    </row>
    <row r="51" spans="2:12" s="1" customFormat="1" ht="6.95" customHeight="1">
      <c r="B51" s="36"/>
      <c r="C51" s="37"/>
      <c r="D51" s="37"/>
      <c r="E51" s="37"/>
      <c r="F51" s="37"/>
      <c r="G51" s="37"/>
      <c r="H51" s="37"/>
      <c r="I51" s="128"/>
      <c r="J51" s="37"/>
      <c r="K51" s="37"/>
      <c r="L51" s="41"/>
    </row>
    <row r="52" spans="2:12" s="1" customFormat="1" ht="12" customHeight="1">
      <c r="B52" s="36"/>
      <c r="C52" s="30" t="s">
        <v>22</v>
      </c>
      <c r="D52" s="37"/>
      <c r="E52" s="37"/>
      <c r="F52" s="25" t="str">
        <f>F12</f>
        <v>Obec Třinec</v>
      </c>
      <c r="G52" s="37"/>
      <c r="H52" s="37"/>
      <c r="I52" s="130" t="s">
        <v>24</v>
      </c>
      <c r="J52" s="65" t="str">
        <f>IF(J12="","",J12)</f>
        <v>30. 4. 2018</v>
      </c>
      <c r="K52" s="37"/>
      <c r="L52" s="41"/>
    </row>
    <row r="53" spans="2:12" s="1" customFormat="1" ht="6.95" customHeight="1">
      <c r="B53" s="36"/>
      <c r="C53" s="37"/>
      <c r="D53" s="37"/>
      <c r="E53" s="37"/>
      <c r="F53" s="37"/>
      <c r="G53" s="37"/>
      <c r="H53" s="37"/>
      <c r="I53" s="128"/>
      <c r="J53" s="37"/>
      <c r="K53" s="37"/>
      <c r="L53" s="41"/>
    </row>
    <row r="54" spans="2:12" s="1" customFormat="1" ht="24.9" customHeight="1">
      <c r="B54" s="36"/>
      <c r="C54" s="30" t="s">
        <v>26</v>
      </c>
      <c r="D54" s="37"/>
      <c r="E54" s="37"/>
      <c r="F54" s="25" t="str">
        <f>E15</f>
        <v>Město Třinec</v>
      </c>
      <c r="G54" s="37"/>
      <c r="H54" s="37"/>
      <c r="I54" s="130" t="s">
        <v>33</v>
      </c>
      <c r="J54" s="34" t="str">
        <f>E21</f>
        <v>Projekční kancelář lay-out s.r.o.</v>
      </c>
      <c r="K54" s="37"/>
      <c r="L54" s="41"/>
    </row>
    <row r="55" spans="2:12" s="1" customFormat="1" ht="13.65" customHeight="1">
      <c r="B55" s="36"/>
      <c r="C55" s="30" t="s">
        <v>31</v>
      </c>
      <c r="D55" s="37"/>
      <c r="E55" s="37"/>
      <c r="F55" s="25" t="str">
        <f>IF(E18="","",E18)</f>
        <v>Vyplň údaj</v>
      </c>
      <c r="G55" s="37"/>
      <c r="H55" s="37"/>
      <c r="I55" s="130" t="s">
        <v>37</v>
      </c>
      <c r="J55" s="34" t="str">
        <f>E24</f>
        <v>Přemysl Cieslar</v>
      </c>
      <c r="K55" s="37"/>
      <c r="L55" s="41"/>
    </row>
    <row r="56" spans="2:12" s="1" customFormat="1" ht="10.3" customHeight="1">
      <c r="B56" s="36"/>
      <c r="C56" s="37"/>
      <c r="D56" s="37"/>
      <c r="E56" s="37"/>
      <c r="F56" s="37"/>
      <c r="G56" s="37"/>
      <c r="H56" s="37"/>
      <c r="I56" s="128"/>
      <c r="J56" s="37"/>
      <c r="K56" s="37"/>
      <c r="L56" s="41"/>
    </row>
    <row r="57" spans="2:12" s="1" customFormat="1" ht="29.25" customHeight="1">
      <c r="B57" s="36"/>
      <c r="C57" s="157" t="s">
        <v>96</v>
      </c>
      <c r="D57" s="158"/>
      <c r="E57" s="158"/>
      <c r="F57" s="158"/>
      <c r="G57" s="158"/>
      <c r="H57" s="158"/>
      <c r="I57" s="159"/>
      <c r="J57" s="160" t="s">
        <v>97</v>
      </c>
      <c r="K57" s="158"/>
      <c r="L57" s="41"/>
    </row>
    <row r="58" spans="2:12" s="1" customFormat="1" ht="10.3" customHeight="1">
      <c r="B58" s="36"/>
      <c r="C58" s="37"/>
      <c r="D58" s="37"/>
      <c r="E58" s="37"/>
      <c r="F58" s="37"/>
      <c r="G58" s="37"/>
      <c r="H58" s="37"/>
      <c r="I58" s="128"/>
      <c r="J58" s="37"/>
      <c r="K58" s="37"/>
      <c r="L58" s="41"/>
    </row>
    <row r="59" spans="2:47" s="1" customFormat="1" ht="22.8" customHeight="1">
      <c r="B59" s="36"/>
      <c r="C59" s="161" t="s">
        <v>73</v>
      </c>
      <c r="D59" s="37"/>
      <c r="E59" s="37"/>
      <c r="F59" s="37"/>
      <c r="G59" s="37"/>
      <c r="H59" s="37"/>
      <c r="I59" s="128"/>
      <c r="J59" s="95">
        <f>J80</f>
        <v>0</v>
      </c>
      <c r="K59" s="37"/>
      <c r="L59" s="41"/>
      <c r="AU59" s="15" t="s">
        <v>98</v>
      </c>
    </row>
    <row r="60" spans="2:12" s="7" customFormat="1" ht="24.95" customHeight="1">
      <c r="B60" s="162"/>
      <c r="C60" s="163"/>
      <c r="D60" s="164" t="s">
        <v>1420</v>
      </c>
      <c r="E60" s="165"/>
      <c r="F60" s="165"/>
      <c r="G60" s="165"/>
      <c r="H60" s="165"/>
      <c r="I60" s="166"/>
      <c r="J60" s="167">
        <f>J81</f>
        <v>0</v>
      </c>
      <c r="K60" s="163"/>
      <c r="L60" s="168"/>
    </row>
    <row r="61" spans="2:12" s="1" customFormat="1" ht="21.8" customHeight="1">
      <c r="B61" s="36"/>
      <c r="C61" s="37"/>
      <c r="D61" s="37"/>
      <c r="E61" s="37"/>
      <c r="F61" s="37"/>
      <c r="G61" s="37"/>
      <c r="H61" s="37"/>
      <c r="I61" s="128"/>
      <c r="J61" s="37"/>
      <c r="K61" s="37"/>
      <c r="L61" s="41"/>
    </row>
    <row r="62" spans="2:12" s="1" customFormat="1" ht="6.95" customHeight="1">
      <c r="B62" s="55"/>
      <c r="C62" s="56"/>
      <c r="D62" s="56"/>
      <c r="E62" s="56"/>
      <c r="F62" s="56"/>
      <c r="G62" s="56"/>
      <c r="H62" s="56"/>
      <c r="I62" s="152"/>
      <c r="J62" s="56"/>
      <c r="K62" s="56"/>
      <c r="L62" s="41"/>
    </row>
    <row r="66" spans="2:12" s="1" customFormat="1" ht="6.95" customHeight="1">
      <c r="B66" s="57"/>
      <c r="C66" s="58"/>
      <c r="D66" s="58"/>
      <c r="E66" s="58"/>
      <c r="F66" s="58"/>
      <c r="G66" s="58"/>
      <c r="H66" s="58"/>
      <c r="I66" s="155"/>
      <c r="J66" s="58"/>
      <c r="K66" s="58"/>
      <c r="L66" s="41"/>
    </row>
    <row r="67" spans="2:12" s="1" customFormat="1" ht="24.95" customHeight="1">
      <c r="B67" s="36"/>
      <c r="C67" s="21" t="s">
        <v>125</v>
      </c>
      <c r="D67" s="37"/>
      <c r="E67" s="37"/>
      <c r="F67" s="37"/>
      <c r="G67" s="37"/>
      <c r="H67" s="37"/>
      <c r="I67" s="128"/>
      <c r="J67" s="37"/>
      <c r="K67" s="37"/>
      <c r="L67" s="41"/>
    </row>
    <row r="68" spans="2:12" s="1" customFormat="1" ht="6.95" customHeight="1">
      <c r="B68" s="36"/>
      <c r="C68" s="37"/>
      <c r="D68" s="37"/>
      <c r="E68" s="37"/>
      <c r="F68" s="37"/>
      <c r="G68" s="37"/>
      <c r="H68" s="37"/>
      <c r="I68" s="128"/>
      <c r="J68" s="37"/>
      <c r="K68" s="37"/>
      <c r="L68" s="41"/>
    </row>
    <row r="69" spans="2:12" s="1" customFormat="1" ht="12" customHeight="1">
      <c r="B69" s="36"/>
      <c r="C69" s="30" t="s">
        <v>16</v>
      </c>
      <c r="D69" s="37"/>
      <c r="E69" s="37"/>
      <c r="F69" s="37"/>
      <c r="G69" s="37"/>
      <c r="H69" s="37"/>
      <c r="I69" s="128"/>
      <c r="J69" s="37"/>
      <c r="K69" s="37"/>
      <c r="L69" s="41"/>
    </row>
    <row r="70" spans="2:12" s="1" customFormat="1" ht="16.5" customHeight="1">
      <c r="B70" s="36"/>
      <c r="C70" s="37"/>
      <c r="D70" s="37"/>
      <c r="E70" s="156" t="str">
        <f>E7</f>
        <v>Bytový dům, Komenského 682 - sanace suterénního zdiva, vč. komplexního odvodnění objektu</v>
      </c>
      <c r="F70" s="30"/>
      <c r="G70" s="30"/>
      <c r="H70" s="30"/>
      <c r="I70" s="128"/>
      <c r="J70" s="37"/>
      <c r="K70" s="37"/>
      <c r="L70" s="41"/>
    </row>
    <row r="71" spans="2:12" s="1" customFormat="1" ht="12" customHeight="1">
      <c r="B71" s="36"/>
      <c r="C71" s="30" t="s">
        <v>93</v>
      </c>
      <c r="D71" s="37"/>
      <c r="E71" s="37"/>
      <c r="F71" s="37"/>
      <c r="G71" s="37"/>
      <c r="H71" s="37"/>
      <c r="I71" s="128"/>
      <c r="J71" s="37"/>
      <c r="K71" s="37"/>
      <c r="L71" s="41"/>
    </row>
    <row r="72" spans="2:12" s="1" customFormat="1" ht="16.5" customHeight="1">
      <c r="B72" s="36"/>
      <c r="C72" s="37"/>
      <c r="D72" s="37"/>
      <c r="E72" s="62" t="str">
        <f>E9</f>
        <v>03 - Vedlejší rozpočtové náklady</v>
      </c>
      <c r="F72" s="37"/>
      <c r="G72" s="37"/>
      <c r="H72" s="37"/>
      <c r="I72" s="128"/>
      <c r="J72" s="37"/>
      <c r="K72" s="37"/>
      <c r="L72" s="41"/>
    </row>
    <row r="73" spans="2:12" s="1" customFormat="1" ht="6.95" customHeight="1">
      <c r="B73" s="36"/>
      <c r="C73" s="37"/>
      <c r="D73" s="37"/>
      <c r="E73" s="37"/>
      <c r="F73" s="37"/>
      <c r="G73" s="37"/>
      <c r="H73" s="37"/>
      <c r="I73" s="128"/>
      <c r="J73" s="37"/>
      <c r="K73" s="37"/>
      <c r="L73" s="41"/>
    </row>
    <row r="74" spans="2:12" s="1" customFormat="1" ht="12" customHeight="1">
      <c r="B74" s="36"/>
      <c r="C74" s="30" t="s">
        <v>22</v>
      </c>
      <c r="D74" s="37"/>
      <c r="E74" s="37"/>
      <c r="F74" s="25" t="str">
        <f>F12</f>
        <v>Obec Třinec</v>
      </c>
      <c r="G74" s="37"/>
      <c r="H74" s="37"/>
      <c r="I74" s="130" t="s">
        <v>24</v>
      </c>
      <c r="J74" s="65" t="str">
        <f>IF(J12="","",J12)</f>
        <v>30. 4. 2018</v>
      </c>
      <c r="K74" s="37"/>
      <c r="L74" s="41"/>
    </row>
    <row r="75" spans="2:12" s="1" customFormat="1" ht="6.95" customHeight="1">
      <c r="B75" s="36"/>
      <c r="C75" s="37"/>
      <c r="D75" s="37"/>
      <c r="E75" s="37"/>
      <c r="F75" s="37"/>
      <c r="G75" s="37"/>
      <c r="H75" s="37"/>
      <c r="I75" s="128"/>
      <c r="J75" s="37"/>
      <c r="K75" s="37"/>
      <c r="L75" s="41"/>
    </row>
    <row r="76" spans="2:12" s="1" customFormat="1" ht="24.9" customHeight="1">
      <c r="B76" s="36"/>
      <c r="C76" s="30" t="s">
        <v>26</v>
      </c>
      <c r="D76" s="37"/>
      <c r="E76" s="37"/>
      <c r="F76" s="25" t="str">
        <f>E15</f>
        <v>Město Třinec</v>
      </c>
      <c r="G76" s="37"/>
      <c r="H76" s="37"/>
      <c r="I76" s="130" t="s">
        <v>33</v>
      </c>
      <c r="J76" s="34" t="str">
        <f>E21</f>
        <v>Projekční kancelář lay-out s.r.o.</v>
      </c>
      <c r="K76" s="37"/>
      <c r="L76" s="41"/>
    </row>
    <row r="77" spans="2:12" s="1" customFormat="1" ht="13.65" customHeight="1">
      <c r="B77" s="36"/>
      <c r="C77" s="30" t="s">
        <v>31</v>
      </c>
      <c r="D77" s="37"/>
      <c r="E77" s="37"/>
      <c r="F77" s="25" t="str">
        <f>IF(E18="","",E18)</f>
        <v>Vyplň údaj</v>
      </c>
      <c r="G77" s="37"/>
      <c r="H77" s="37"/>
      <c r="I77" s="130" t="s">
        <v>37</v>
      </c>
      <c r="J77" s="34" t="str">
        <f>E24</f>
        <v>Přemysl Cieslar</v>
      </c>
      <c r="K77" s="37"/>
      <c r="L77" s="41"/>
    </row>
    <row r="78" spans="2:12" s="1" customFormat="1" ht="10.3" customHeight="1">
      <c r="B78" s="36"/>
      <c r="C78" s="37"/>
      <c r="D78" s="37"/>
      <c r="E78" s="37"/>
      <c r="F78" s="37"/>
      <c r="G78" s="37"/>
      <c r="H78" s="37"/>
      <c r="I78" s="128"/>
      <c r="J78" s="37"/>
      <c r="K78" s="37"/>
      <c r="L78" s="41"/>
    </row>
    <row r="79" spans="2:20" s="9" customFormat="1" ht="29.25" customHeight="1">
      <c r="B79" s="176"/>
      <c r="C79" s="177" t="s">
        <v>126</v>
      </c>
      <c r="D79" s="178" t="s">
        <v>60</v>
      </c>
      <c r="E79" s="178" t="s">
        <v>56</v>
      </c>
      <c r="F79" s="178" t="s">
        <v>57</v>
      </c>
      <c r="G79" s="178" t="s">
        <v>127</v>
      </c>
      <c r="H79" s="178" t="s">
        <v>128</v>
      </c>
      <c r="I79" s="179" t="s">
        <v>129</v>
      </c>
      <c r="J79" s="178" t="s">
        <v>97</v>
      </c>
      <c r="K79" s="180" t="s">
        <v>130</v>
      </c>
      <c r="L79" s="181"/>
      <c r="M79" s="85" t="s">
        <v>21</v>
      </c>
      <c r="N79" s="86" t="s">
        <v>45</v>
      </c>
      <c r="O79" s="86" t="s">
        <v>131</v>
      </c>
      <c r="P79" s="86" t="s">
        <v>132</v>
      </c>
      <c r="Q79" s="86" t="s">
        <v>133</v>
      </c>
      <c r="R79" s="86" t="s">
        <v>134</v>
      </c>
      <c r="S79" s="86" t="s">
        <v>135</v>
      </c>
      <c r="T79" s="87" t="s">
        <v>136</v>
      </c>
    </row>
    <row r="80" spans="2:63" s="1" customFormat="1" ht="22.8" customHeight="1">
      <c r="B80" s="36"/>
      <c r="C80" s="92" t="s">
        <v>137</v>
      </c>
      <c r="D80" s="37"/>
      <c r="E80" s="37"/>
      <c r="F80" s="37"/>
      <c r="G80" s="37"/>
      <c r="H80" s="37"/>
      <c r="I80" s="128"/>
      <c r="J80" s="182">
        <f>BK80</f>
        <v>0</v>
      </c>
      <c r="K80" s="37"/>
      <c r="L80" s="41"/>
      <c r="M80" s="88"/>
      <c r="N80" s="89"/>
      <c r="O80" s="89"/>
      <c r="P80" s="183">
        <f>P81</f>
        <v>0</v>
      </c>
      <c r="Q80" s="89"/>
      <c r="R80" s="183">
        <f>R81</f>
        <v>0</v>
      </c>
      <c r="S80" s="89"/>
      <c r="T80" s="184">
        <f>T81</f>
        <v>0</v>
      </c>
      <c r="AT80" s="15" t="s">
        <v>74</v>
      </c>
      <c r="AU80" s="15" t="s">
        <v>98</v>
      </c>
      <c r="BK80" s="185">
        <f>BK81</f>
        <v>0</v>
      </c>
    </row>
    <row r="81" spans="2:63" s="10" customFormat="1" ht="25.9" customHeight="1">
      <c r="B81" s="186"/>
      <c r="C81" s="187"/>
      <c r="D81" s="188" t="s">
        <v>74</v>
      </c>
      <c r="E81" s="189" t="s">
        <v>75</v>
      </c>
      <c r="F81" s="189" t="s">
        <v>90</v>
      </c>
      <c r="G81" s="187"/>
      <c r="H81" s="187"/>
      <c r="I81" s="190"/>
      <c r="J81" s="191">
        <f>BK81</f>
        <v>0</v>
      </c>
      <c r="K81" s="187"/>
      <c r="L81" s="192"/>
      <c r="M81" s="193"/>
      <c r="N81" s="194"/>
      <c r="O81" s="194"/>
      <c r="P81" s="195">
        <f>SUM(P82:P92)</f>
        <v>0</v>
      </c>
      <c r="Q81" s="194"/>
      <c r="R81" s="195">
        <f>SUM(R82:R92)</f>
        <v>0</v>
      </c>
      <c r="S81" s="194"/>
      <c r="T81" s="196">
        <f>SUM(T82:T92)</f>
        <v>0</v>
      </c>
      <c r="AR81" s="197" t="s">
        <v>170</v>
      </c>
      <c r="AT81" s="198" t="s">
        <v>74</v>
      </c>
      <c r="AU81" s="198" t="s">
        <v>75</v>
      </c>
      <c r="AY81" s="197" t="s">
        <v>140</v>
      </c>
      <c r="BK81" s="199">
        <f>SUM(BK82:BK92)</f>
        <v>0</v>
      </c>
    </row>
    <row r="82" spans="2:65" s="1" customFormat="1" ht="16.5" customHeight="1">
      <c r="B82" s="36"/>
      <c r="C82" s="202" t="s">
        <v>83</v>
      </c>
      <c r="D82" s="202" t="s">
        <v>142</v>
      </c>
      <c r="E82" s="203" t="s">
        <v>1421</v>
      </c>
      <c r="F82" s="204" t="s">
        <v>1422</v>
      </c>
      <c r="G82" s="205" t="s">
        <v>1423</v>
      </c>
      <c r="H82" s="206">
        <v>2</v>
      </c>
      <c r="I82" s="207"/>
      <c r="J82" s="208">
        <f>ROUND(I82*H82,2)</f>
        <v>0</v>
      </c>
      <c r="K82" s="204" t="s">
        <v>1424</v>
      </c>
      <c r="L82" s="41"/>
      <c r="M82" s="209" t="s">
        <v>21</v>
      </c>
      <c r="N82" s="210" t="s">
        <v>46</v>
      </c>
      <c r="O82" s="77"/>
      <c r="P82" s="211">
        <f>O82*H82</f>
        <v>0</v>
      </c>
      <c r="Q82" s="211">
        <v>0</v>
      </c>
      <c r="R82" s="211">
        <f>Q82*H82</f>
        <v>0</v>
      </c>
      <c r="S82" s="211">
        <v>0</v>
      </c>
      <c r="T82" s="212">
        <f>S82*H82</f>
        <v>0</v>
      </c>
      <c r="AR82" s="15" t="s">
        <v>1425</v>
      </c>
      <c r="AT82" s="15" t="s">
        <v>142</v>
      </c>
      <c r="AU82" s="15" t="s">
        <v>83</v>
      </c>
      <c r="AY82" s="15" t="s">
        <v>140</v>
      </c>
      <c r="BE82" s="213">
        <f>IF(N82="základní",J82,0)</f>
        <v>0</v>
      </c>
      <c r="BF82" s="213">
        <f>IF(N82="snížená",J82,0)</f>
        <v>0</v>
      </c>
      <c r="BG82" s="213">
        <f>IF(N82="zákl. přenesená",J82,0)</f>
        <v>0</v>
      </c>
      <c r="BH82" s="213">
        <f>IF(N82="sníž. přenesená",J82,0)</f>
        <v>0</v>
      </c>
      <c r="BI82" s="213">
        <f>IF(N82="nulová",J82,0)</f>
        <v>0</v>
      </c>
      <c r="BJ82" s="15" t="s">
        <v>83</v>
      </c>
      <c r="BK82" s="213">
        <f>ROUND(I82*H82,2)</f>
        <v>0</v>
      </c>
      <c r="BL82" s="15" t="s">
        <v>1425</v>
      </c>
      <c r="BM82" s="15" t="s">
        <v>1426</v>
      </c>
    </row>
    <row r="83" spans="2:65" s="1" customFormat="1" ht="16.5" customHeight="1">
      <c r="B83" s="36"/>
      <c r="C83" s="202" t="s">
        <v>85</v>
      </c>
      <c r="D83" s="202" t="s">
        <v>142</v>
      </c>
      <c r="E83" s="203" t="s">
        <v>1427</v>
      </c>
      <c r="F83" s="204" t="s">
        <v>1428</v>
      </c>
      <c r="G83" s="205" t="s">
        <v>1429</v>
      </c>
      <c r="H83" s="206">
        <v>1</v>
      </c>
      <c r="I83" s="207"/>
      <c r="J83" s="208">
        <f>ROUND(I83*H83,2)</f>
        <v>0</v>
      </c>
      <c r="K83" s="204" t="s">
        <v>1430</v>
      </c>
      <c r="L83" s="41"/>
      <c r="M83" s="209" t="s">
        <v>21</v>
      </c>
      <c r="N83" s="210" t="s">
        <v>46</v>
      </c>
      <c r="O83" s="77"/>
      <c r="P83" s="211">
        <f>O83*H83</f>
        <v>0</v>
      </c>
      <c r="Q83" s="211">
        <v>0</v>
      </c>
      <c r="R83" s="211">
        <f>Q83*H83</f>
        <v>0</v>
      </c>
      <c r="S83" s="211">
        <v>0</v>
      </c>
      <c r="T83" s="212">
        <f>S83*H83</f>
        <v>0</v>
      </c>
      <c r="AR83" s="15" t="s">
        <v>1425</v>
      </c>
      <c r="AT83" s="15" t="s">
        <v>142</v>
      </c>
      <c r="AU83" s="15" t="s">
        <v>83</v>
      </c>
      <c r="AY83" s="15" t="s">
        <v>140</v>
      </c>
      <c r="BE83" s="213">
        <f>IF(N83="základní",J83,0)</f>
        <v>0</v>
      </c>
      <c r="BF83" s="213">
        <f>IF(N83="snížená",J83,0)</f>
        <v>0</v>
      </c>
      <c r="BG83" s="213">
        <f>IF(N83="zákl. přenesená",J83,0)</f>
        <v>0</v>
      </c>
      <c r="BH83" s="213">
        <f>IF(N83="sníž. přenesená",J83,0)</f>
        <v>0</v>
      </c>
      <c r="BI83" s="213">
        <f>IF(N83="nulová",J83,0)</f>
        <v>0</v>
      </c>
      <c r="BJ83" s="15" t="s">
        <v>83</v>
      </c>
      <c r="BK83" s="213">
        <f>ROUND(I83*H83,2)</f>
        <v>0</v>
      </c>
      <c r="BL83" s="15" t="s">
        <v>1425</v>
      </c>
      <c r="BM83" s="15" t="s">
        <v>1431</v>
      </c>
    </row>
    <row r="84" spans="2:65" s="1" customFormat="1" ht="16.5" customHeight="1">
      <c r="B84" s="36"/>
      <c r="C84" s="202" t="s">
        <v>159</v>
      </c>
      <c r="D84" s="202" t="s">
        <v>142</v>
      </c>
      <c r="E84" s="203" t="s">
        <v>1432</v>
      </c>
      <c r="F84" s="204" t="s">
        <v>1433</v>
      </c>
      <c r="G84" s="205" t="s">
        <v>1429</v>
      </c>
      <c r="H84" s="206">
        <v>1</v>
      </c>
      <c r="I84" s="207"/>
      <c r="J84" s="208">
        <f>ROUND(I84*H84,2)</f>
        <v>0</v>
      </c>
      <c r="K84" s="204" t="s">
        <v>1424</v>
      </c>
      <c r="L84" s="41"/>
      <c r="M84" s="209" t="s">
        <v>21</v>
      </c>
      <c r="N84" s="210" t="s">
        <v>46</v>
      </c>
      <c r="O84" s="77"/>
      <c r="P84" s="211">
        <f>O84*H84</f>
        <v>0</v>
      </c>
      <c r="Q84" s="211">
        <v>0</v>
      </c>
      <c r="R84" s="211">
        <f>Q84*H84</f>
        <v>0</v>
      </c>
      <c r="S84" s="211">
        <v>0</v>
      </c>
      <c r="T84" s="212">
        <f>S84*H84</f>
        <v>0</v>
      </c>
      <c r="AR84" s="15" t="s">
        <v>1425</v>
      </c>
      <c r="AT84" s="15" t="s">
        <v>142</v>
      </c>
      <c r="AU84" s="15" t="s">
        <v>83</v>
      </c>
      <c r="AY84" s="15" t="s">
        <v>140</v>
      </c>
      <c r="BE84" s="213">
        <f>IF(N84="základní",J84,0)</f>
        <v>0</v>
      </c>
      <c r="BF84" s="213">
        <f>IF(N84="snížená",J84,0)</f>
        <v>0</v>
      </c>
      <c r="BG84" s="213">
        <f>IF(N84="zákl. přenesená",J84,0)</f>
        <v>0</v>
      </c>
      <c r="BH84" s="213">
        <f>IF(N84="sníž. přenesená",J84,0)</f>
        <v>0</v>
      </c>
      <c r="BI84" s="213">
        <f>IF(N84="nulová",J84,0)</f>
        <v>0</v>
      </c>
      <c r="BJ84" s="15" t="s">
        <v>83</v>
      </c>
      <c r="BK84" s="213">
        <f>ROUND(I84*H84,2)</f>
        <v>0</v>
      </c>
      <c r="BL84" s="15" t="s">
        <v>1425</v>
      </c>
      <c r="BM84" s="15" t="s">
        <v>1434</v>
      </c>
    </row>
    <row r="85" spans="2:65" s="1" customFormat="1" ht="16.5" customHeight="1">
      <c r="B85" s="36"/>
      <c r="C85" s="202" t="s">
        <v>147</v>
      </c>
      <c r="D85" s="202" t="s">
        <v>142</v>
      </c>
      <c r="E85" s="203" t="s">
        <v>1435</v>
      </c>
      <c r="F85" s="204" t="s">
        <v>1436</v>
      </c>
      <c r="G85" s="205" t="s">
        <v>1429</v>
      </c>
      <c r="H85" s="206">
        <v>1</v>
      </c>
      <c r="I85" s="207"/>
      <c r="J85" s="208">
        <f>ROUND(I85*H85,2)</f>
        <v>0</v>
      </c>
      <c r="K85" s="204" t="s">
        <v>1424</v>
      </c>
      <c r="L85" s="41"/>
      <c r="M85" s="209" t="s">
        <v>21</v>
      </c>
      <c r="N85" s="210" t="s">
        <v>46</v>
      </c>
      <c r="O85" s="77"/>
      <c r="P85" s="211">
        <f>O85*H85</f>
        <v>0</v>
      </c>
      <c r="Q85" s="211">
        <v>0</v>
      </c>
      <c r="R85" s="211">
        <f>Q85*H85</f>
        <v>0</v>
      </c>
      <c r="S85" s="211">
        <v>0</v>
      </c>
      <c r="T85" s="212">
        <f>S85*H85</f>
        <v>0</v>
      </c>
      <c r="AR85" s="15" t="s">
        <v>1425</v>
      </c>
      <c r="AT85" s="15" t="s">
        <v>142</v>
      </c>
      <c r="AU85" s="15" t="s">
        <v>83</v>
      </c>
      <c r="AY85" s="15" t="s">
        <v>140</v>
      </c>
      <c r="BE85" s="213">
        <f>IF(N85="základní",J85,0)</f>
        <v>0</v>
      </c>
      <c r="BF85" s="213">
        <f>IF(N85="snížená",J85,0)</f>
        <v>0</v>
      </c>
      <c r="BG85" s="213">
        <f>IF(N85="zákl. přenesená",J85,0)</f>
        <v>0</v>
      </c>
      <c r="BH85" s="213">
        <f>IF(N85="sníž. přenesená",J85,0)</f>
        <v>0</v>
      </c>
      <c r="BI85" s="213">
        <f>IF(N85="nulová",J85,0)</f>
        <v>0</v>
      </c>
      <c r="BJ85" s="15" t="s">
        <v>83</v>
      </c>
      <c r="BK85" s="213">
        <f>ROUND(I85*H85,2)</f>
        <v>0</v>
      </c>
      <c r="BL85" s="15" t="s">
        <v>1425</v>
      </c>
      <c r="BM85" s="15" t="s">
        <v>1437</v>
      </c>
    </row>
    <row r="86" spans="2:65" s="1" customFormat="1" ht="16.5" customHeight="1">
      <c r="B86" s="36"/>
      <c r="C86" s="202" t="s">
        <v>170</v>
      </c>
      <c r="D86" s="202" t="s">
        <v>142</v>
      </c>
      <c r="E86" s="203" t="s">
        <v>1438</v>
      </c>
      <c r="F86" s="204" t="s">
        <v>1439</v>
      </c>
      <c r="G86" s="205" t="s">
        <v>199</v>
      </c>
      <c r="H86" s="206">
        <v>250</v>
      </c>
      <c r="I86" s="207"/>
      <c r="J86" s="208">
        <f>ROUND(I86*H86,2)</f>
        <v>0</v>
      </c>
      <c r="K86" s="204" t="s">
        <v>1424</v>
      </c>
      <c r="L86" s="41"/>
      <c r="M86" s="209" t="s">
        <v>21</v>
      </c>
      <c r="N86" s="210" t="s">
        <v>46</v>
      </c>
      <c r="O86" s="77"/>
      <c r="P86" s="211">
        <f>O86*H86</f>
        <v>0</v>
      </c>
      <c r="Q86" s="211">
        <v>0</v>
      </c>
      <c r="R86" s="211">
        <f>Q86*H86</f>
        <v>0</v>
      </c>
      <c r="S86" s="211">
        <v>0</v>
      </c>
      <c r="T86" s="212">
        <f>S86*H86</f>
        <v>0</v>
      </c>
      <c r="AR86" s="15" t="s">
        <v>1425</v>
      </c>
      <c r="AT86" s="15" t="s">
        <v>142</v>
      </c>
      <c r="AU86" s="15" t="s">
        <v>83</v>
      </c>
      <c r="AY86" s="15" t="s">
        <v>140</v>
      </c>
      <c r="BE86" s="213">
        <f>IF(N86="základní",J86,0)</f>
        <v>0</v>
      </c>
      <c r="BF86" s="213">
        <f>IF(N86="snížená",J86,0)</f>
        <v>0</v>
      </c>
      <c r="BG86" s="213">
        <f>IF(N86="zákl. přenesená",J86,0)</f>
        <v>0</v>
      </c>
      <c r="BH86" s="213">
        <f>IF(N86="sníž. přenesená",J86,0)</f>
        <v>0</v>
      </c>
      <c r="BI86" s="213">
        <f>IF(N86="nulová",J86,0)</f>
        <v>0</v>
      </c>
      <c r="BJ86" s="15" t="s">
        <v>83</v>
      </c>
      <c r="BK86" s="213">
        <f>ROUND(I86*H86,2)</f>
        <v>0</v>
      </c>
      <c r="BL86" s="15" t="s">
        <v>1425</v>
      </c>
      <c r="BM86" s="15" t="s">
        <v>1440</v>
      </c>
    </row>
    <row r="87" spans="2:51" s="11" customFormat="1" ht="12">
      <c r="B87" s="217"/>
      <c r="C87" s="218"/>
      <c r="D87" s="214" t="s">
        <v>151</v>
      </c>
      <c r="E87" s="219" t="s">
        <v>21</v>
      </c>
      <c r="F87" s="220" t="s">
        <v>1441</v>
      </c>
      <c r="G87" s="218"/>
      <c r="H87" s="221">
        <v>250</v>
      </c>
      <c r="I87" s="222"/>
      <c r="J87" s="218"/>
      <c r="K87" s="218"/>
      <c r="L87" s="223"/>
      <c r="M87" s="224"/>
      <c r="N87" s="225"/>
      <c r="O87" s="225"/>
      <c r="P87" s="225"/>
      <c r="Q87" s="225"/>
      <c r="R87" s="225"/>
      <c r="S87" s="225"/>
      <c r="T87" s="226"/>
      <c r="AT87" s="227" t="s">
        <v>151</v>
      </c>
      <c r="AU87" s="227" t="s">
        <v>83</v>
      </c>
      <c r="AV87" s="11" t="s">
        <v>85</v>
      </c>
      <c r="AW87" s="11" t="s">
        <v>36</v>
      </c>
      <c r="AX87" s="11" t="s">
        <v>83</v>
      </c>
      <c r="AY87" s="227" t="s">
        <v>140</v>
      </c>
    </row>
    <row r="88" spans="2:65" s="1" customFormat="1" ht="22.5" customHeight="1">
      <c r="B88" s="36"/>
      <c r="C88" s="202" t="s">
        <v>176</v>
      </c>
      <c r="D88" s="202" t="s">
        <v>142</v>
      </c>
      <c r="E88" s="203" t="s">
        <v>1442</v>
      </c>
      <c r="F88" s="204" t="s">
        <v>1443</v>
      </c>
      <c r="G88" s="205" t="s">
        <v>1429</v>
      </c>
      <c r="H88" s="206">
        <v>1</v>
      </c>
      <c r="I88" s="207"/>
      <c r="J88" s="208">
        <f>ROUND(I88*H88,2)</f>
        <v>0</v>
      </c>
      <c r="K88" s="204" t="s">
        <v>1424</v>
      </c>
      <c r="L88" s="41"/>
      <c r="M88" s="209" t="s">
        <v>21</v>
      </c>
      <c r="N88" s="210" t="s">
        <v>46</v>
      </c>
      <c r="O88" s="77"/>
      <c r="P88" s="211">
        <f>O88*H88</f>
        <v>0</v>
      </c>
      <c r="Q88" s="211">
        <v>0</v>
      </c>
      <c r="R88" s="211">
        <f>Q88*H88</f>
        <v>0</v>
      </c>
      <c r="S88" s="211">
        <v>0</v>
      </c>
      <c r="T88" s="212">
        <f>S88*H88</f>
        <v>0</v>
      </c>
      <c r="AR88" s="15" t="s">
        <v>1425</v>
      </c>
      <c r="AT88" s="15" t="s">
        <v>142</v>
      </c>
      <c r="AU88" s="15" t="s">
        <v>83</v>
      </c>
      <c r="AY88" s="15" t="s">
        <v>140</v>
      </c>
      <c r="BE88" s="213">
        <f>IF(N88="základní",J88,0)</f>
        <v>0</v>
      </c>
      <c r="BF88" s="213">
        <f>IF(N88="snížená",J88,0)</f>
        <v>0</v>
      </c>
      <c r="BG88" s="213">
        <f>IF(N88="zákl. přenesená",J88,0)</f>
        <v>0</v>
      </c>
      <c r="BH88" s="213">
        <f>IF(N88="sníž. přenesená",J88,0)</f>
        <v>0</v>
      </c>
      <c r="BI88" s="213">
        <f>IF(N88="nulová",J88,0)</f>
        <v>0</v>
      </c>
      <c r="BJ88" s="15" t="s">
        <v>83</v>
      </c>
      <c r="BK88" s="213">
        <f>ROUND(I88*H88,2)</f>
        <v>0</v>
      </c>
      <c r="BL88" s="15" t="s">
        <v>1425</v>
      </c>
      <c r="BM88" s="15" t="s">
        <v>1444</v>
      </c>
    </row>
    <row r="89" spans="2:65" s="1" customFormat="1" ht="16.5" customHeight="1">
      <c r="B89" s="36"/>
      <c r="C89" s="202" t="s">
        <v>181</v>
      </c>
      <c r="D89" s="202" t="s">
        <v>142</v>
      </c>
      <c r="E89" s="203" t="s">
        <v>1445</v>
      </c>
      <c r="F89" s="204" t="s">
        <v>1446</v>
      </c>
      <c r="G89" s="205" t="s">
        <v>1429</v>
      </c>
      <c r="H89" s="206">
        <v>1</v>
      </c>
      <c r="I89" s="207"/>
      <c r="J89" s="208">
        <f>ROUND(I89*H89,2)</f>
        <v>0</v>
      </c>
      <c r="K89" s="204" t="s">
        <v>1424</v>
      </c>
      <c r="L89" s="41"/>
      <c r="M89" s="209" t="s">
        <v>21</v>
      </c>
      <c r="N89" s="210" t="s">
        <v>46</v>
      </c>
      <c r="O89" s="77"/>
      <c r="P89" s="211">
        <f>O89*H89</f>
        <v>0</v>
      </c>
      <c r="Q89" s="211">
        <v>0</v>
      </c>
      <c r="R89" s="211">
        <f>Q89*H89</f>
        <v>0</v>
      </c>
      <c r="S89" s="211">
        <v>0</v>
      </c>
      <c r="T89" s="212">
        <f>S89*H89</f>
        <v>0</v>
      </c>
      <c r="AR89" s="15" t="s">
        <v>1425</v>
      </c>
      <c r="AT89" s="15" t="s">
        <v>142</v>
      </c>
      <c r="AU89" s="15" t="s">
        <v>83</v>
      </c>
      <c r="AY89" s="15" t="s">
        <v>140</v>
      </c>
      <c r="BE89" s="213">
        <f>IF(N89="základní",J89,0)</f>
        <v>0</v>
      </c>
      <c r="BF89" s="213">
        <f>IF(N89="snížená",J89,0)</f>
        <v>0</v>
      </c>
      <c r="BG89" s="213">
        <f>IF(N89="zákl. přenesená",J89,0)</f>
        <v>0</v>
      </c>
      <c r="BH89" s="213">
        <f>IF(N89="sníž. přenesená",J89,0)</f>
        <v>0</v>
      </c>
      <c r="BI89" s="213">
        <f>IF(N89="nulová",J89,0)</f>
        <v>0</v>
      </c>
      <c r="BJ89" s="15" t="s">
        <v>83</v>
      </c>
      <c r="BK89" s="213">
        <f>ROUND(I89*H89,2)</f>
        <v>0</v>
      </c>
      <c r="BL89" s="15" t="s">
        <v>1425</v>
      </c>
      <c r="BM89" s="15" t="s">
        <v>1447</v>
      </c>
    </row>
    <row r="90" spans="2:65" s="1" customFormat="1" ht="16.5" customHeight="1">
      <c r="B90" s="36"/>
      <c r="C90" s="202" t="s">
        <v>187</v>
      </c>
      <c r="D90" s="202" t="s">
        <v>142</v>
      </c>
      <c r="E90" s="203" t="s">
        <v>1448</v>
      </c>
      <c r="F90" s="204" t="s">
        <v>1449</v>
      </c>
      <c r="G90" s="205" t="s">
        <v>1429</v>
      </c>
      <c r="H90" s="206">
        <v>1</v>
      </c>
      <c r="I90" s="207"/>
      <c r="J90" s="208">
        <f>ROUND(I90*H90,2)</f>
        <v>0</v>
      </c>
      <c r="K90" s="204" t="s">
        <v>1424</v>
      </c>
      <c r="L90" s="41"/>
      <c r="M90" s="209" t="s">
        <v>21</v>
      </c>
      <c r="N90" s="210" t="s">
        <v>46</v>
      </c>
      <c r="O90" s="77"/>
      <c r="P90" s="211">
        <f>O90*H90</f>
        <v>0</v>
      </c>
      <c r="Q90" s="211">
        <v>0</v>
      </c>
      <c r="R90" s="211">
        <f>Q90*H90</f>
        <v>0</v>
      </c>
      <c r="S90" s="211">
        <v>0</v>
      </c>
      <c r="T90" s="212">
        <f>S90*H90</f>
        <v>0</v>
      </c>
      <c r="AR90" s="15" t="s">
        <v>1425</v>
      </c>
      <c r="AT90" s="15" t="s">
        <v>142</v>
      </c>
      <c r="AU90" s="15" t="s">
        <v>83</v>
      </c>
      <c r="AY90" s="15" t="s">
        <v>140</v>
      </c>
      <c r="BE90" s="213">
        <f>IF(N90="základní",J90,0)</f>
        <v>0</v>
      </c>
      <c r="BF90" s="213">
        <f>IF(N90="snížená",J90,0)</f>
        <v>0</v>
      </c>
      <c r="BG90" s="213">
        <f>IF(N90="zákl. přenesená",J90,0)</f>
        <v>0</v>
      </c>
      <c r="BH90" s="213">
        <f>IF(N90="sníž. přenesená",J90,0)</f>
        <v>0</v>
      </c>
      <c r="BI90" s="213">
        <f>IF(N90="nulová",J90,0)</f>
        <v>0</v>
      </c>
      <c r="BJ90" s="15" t="s">
        <v>83</v>
      </c>
      <c r="BK90" s="213">
        <f>ROUND(I90*H90,2)</f>
        <v>0</v>
      </c>
      <c r="BL90" s="15" t="s">
        <v>1425</v>
      </c>
      <c r="BM90" s="15" t="s">
        <v>1450</v>
      </c>
    </row>
    <row r="91" spans="2:65" s="1" customFormat="1" ht="16.5" customHeight="1">
      <c r="B91" s="36"/>
      <c r="C91" s="202" t="s">
        <v>191</v>
      </c>
      <c r="D91" s="202" t="s">
        <v>142</v>
      </c>
      <c r="E91" s="203" t="s">
        <v>1451</v>
      </c>
      <c r="F91" s="204" t="s">
        <v>1452</v>
      </c>
      <c r="G91" s="205" t="s">
        <v>155</v>
      </c>
      <c r="H91" s="206">
        <v>1000</v>
      </c>
      <c r="I91" s="207"/>
      <c r="J91" s="208">
        <f>ROUND(I91*H91,2)</f>
        <v>0</v>
      </c>
      <c r="K91" s="204" t="s">
        <v>1424</v>
      </c>
      <c r="L91" s="41"/>
      <c r="M91" s="209" t="s">
        <v>21</v>
      </c>
      <c r="N91" s="210" t="s">
        <v>46</v>
      </c>
      <c r="O91" s="77"/>
      <c r="P91" s="211">
        <f>O91*H91</f>
        <v>0</v>
      </c>
      <c r="Q91" s="211">
        <v>0</v>
      </c>
      <c r="R91" s="211">
        <f>Q91*H91</f>
        <v>0</v>
      </c>
      <c r="S91" s="211">
        <v>0</v>
      </c>
      <c r="T91" s="212">
        <f>S91*H91</f>
        <v>0</v>
      </c>
      <c r="AR91" s="15" t="s">
        <v>1425</v>
      </c>
      <c r="AT91" s="15" t="s">
        <v>142</v>
      </c>
      <c r="AU91" s="15" t="s">
        <v>83</v>
      </c>
      <c r="AY91" s="15" t="s">
        <v>140</v>
      </c>
      <c r="BE91" s="213">
        <f>IF(N91="základní",J91,0)</f>
        <v>0</v>
      </c>
      <c r="BF91" s="213">
        <f>IF(N91="snížená",J91,0)</f>
        <v>0</v>
      </c>
      <c r="BG91" s="213">
        <f>IF(N91="zákl. přenesená",J91,0)</f>
        <v>0</v>
      </c>
      <c r="BH91" s="213">
        <f>IF(N91="sníž. přenesená",J91,0)</f>
        <v>0</v>
      </c>
      <c r="BI91" s="213">
        <f>IF(N91="nulová",J91,0)</f>
        <v>0</v>
      </c>
      <c r="BJ91" s="15" t="s">
        <v>83</v>
      </c>
      <c r="BK91" s="213">
        <f>ROUND(I91*H91,2)</f>
        <v>0</v>
      </c>
      <c r="BL91" s="15" t="s">
        <v>1425</v>
      </c>
      <c r="BM91" s="15" t="s">
        <v>1453</v>
      </c>
    </row>
    <row r="92" spans="2:65" s="1" customFormat="1" ht="16.5" customHeight="1">
      <c r="B92" s="36"/>
      <c r="C92" s="202" t="s">
        <v>196</v>
      </c>
      <c r="D92" s="202" t="s">
        <v>142</v>
      </c>
      <c r="E92" s="203" t="s">
        <v>1454</v>
      </c>
      <c r="F92" s="204" t="s">
        <v>1455</v>
      </c>
      <c r="G92" s="205" t="s">
        <v>1429</v>
      </c>
      <c r="H92" s="206">
        <v>1</v>
      </c>
      <c r="I92" s="207"/>
      <c r="J92" s="208">
        <f>ROUND(I92*H92,2)</f>
        <v>0</v>
      </c>
      <c r="K92" s="204" t="s">
        <v>1424</v>
      </c>
      <c r="L92" s="41"/>
      <c r="M92" s="257" t="s">
        <v>21</v>
      </c>
      <c r="N92" s="258" t="s">
        <v>46</v>
      </c>
      <c r="O92" s="254"/>
      <c r="P92" s="255">
        <f>O92*H92</f>
        <v>0</v>
      </c>
      <c r="Q92" s="255">
        <v>0</v>
      </c>
      <c r="R92" s="255">
        <f>Q92*H92</f>
        <v>0</v>
      </c>
      <c r="S92" s="255">
        <v>0</v>
      </c>
      <c r="T92" s="256">
        <f>S92*H92</f>
        <v>0</v>
      </c>
      <c r="AR92" s="15" t="s">
        <v>1425</v>
      </c>
      <c r="AT92" s="15" t="s">
        <v>142</v>
      </c>
      <c r="AU92" s="15" t="s">
        <v>83</v>
      </c>
      <c r="AY92" s="15" t="s">
        <v>140</v>
      </c>
      <c r="BE92" s="213">
        <f>IF(N92="základní",J92,0)</f>
        <v>0</v>
      </c>
      <c r="BF92" s="213">
        <f>IF(N92="snížená",J92,0)</f>
        <v>0</v>
      </c>
      <c r="BG92" s="213">
        <f>IF(N92="zákl. přenesená",J92,0)</f>
        <v>0</v>
      </c>
      <c r="BH92" s="213">
        <f>IF(N92="sníž. přenesená",J92,0)</f>
        <v>0</v>
      </c>
      <c r="BI92" s="213">
        <f>IF(N92="nulová",J92,0)</f>
        <v>0</v>
      </c>
      <c r="BJ92" s="15" t="s">
        <v>83</v>
      </c>
      <c r="BK92" s="213">
        <f>ROUND(I92*H92,2)</f>
        <v>0</v>
      </c>
      <c r="BL92" s="15" t="s">
        <v>1425</v>
      </c>
      <c r="BM92" s="15" t="s">
        <v>1456</v>
      </c>
    </row>
    <row r="93" spans="2:12" s="1" customFormat="1" ht="6.95" customHeight="1">
      <c r="B93" s="55"/>
      <c r="C93" s="56"/>
      <c r="D93" s="56"/>
      <c r="E93" s="56"/>
      <c r="F93" s="56"/>
      <c r="G93" s="56"/>
      <c r="H93" s="56"/>
      <c r="I93" s="152"/>
      <c r="J93" s="56"/>
      <c r="K93" s="56"/>
      <c r="L93" s="41"/>
    </row>
  </sheetData>
  <sheetProtection password="CC35" sheet="1" objects="1" scenarios="1" formatColumns="0" formatRows="0" autoFilter="0"/>
  <autoFilter ref="C79:K92"/>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59" customWidth="1"/>
    <col min="2" max="2" width="1.7109375" style="259" customWidth="1"/>
    <col min="3" max="4" width="5.00390625" style="259" customWidth="1"/>
    <col min="5" max="5" width="11.7109375" style="259" customWidth="1"/>
    <col min="6" max="6" width="9.140625" style="259" customWidth="1"/>
    <col min="7" max="7" width="5.00390625" style="259" customWidth="1"/>
    <col min="8" max="8" width="77.8515625" style="259" customWidth="1"/>
    <col min="9" max="10" width="20.00390625" style="259" customWidth="1"/>
    <col min="11" max="11" width="1.7109375" style="259" customWidth="1"/>
  </cols>
  <sheetData>
    <row r="1" ht="37.5" customHeight="1"/>
    <row r="2" spans="2:11" ht="7.5" customHeight="1">
      <c r="B2" s="260"/>
      <c r="C2" s="261"/>
      <c r="D2" s="261"/>
      <c r="E2" s="261"/>
      <c r="F2" s="261"/>
      <c r="G2" s="261"/>
      <c r="H2" s="261"/>
      <c r="I2" s="261"/>
      <c r="J2" s="261"/>
      <c r="K2" s="262"/>
    </row>
    <row r="3" spans="2:11" s="13" customFormat="1" ht="45" customHeight="1">
      <c r="B3" s="263"/>
      <c r="C3" s="264" t="s">
        <v>1457</v>
      </c>
      <c r="D3" s="264"/>
      <c r="E3" s="264"/>
      <c r="F3" s="264"/>
      <c r="G3" s="264"/>
      <c r="H3" s="264"/>
      <c r="I3" s="264"/>
      <c r="J3" s="264"/>
      <c r="K3" s="265"/>
    </row>
    <row r="4" spans="2:11" ht="25.5" customHeight="1">
      <c r="B4" s="266"/>
      <c r="C4" s="267" t="s">
        <v>1458</v>
      </c>
      <c r="D4" s="267"/>
      <c r="E4" s="267"/>
      <c r="F4" s="267"/>
      <c r="G4" s="267"/>
      <c r="H4" s="267"/>
      <c r="I4" s="267"/>
      <c r="J4" s="267"/>
      <c r="K4" s="268"/>
    </row>
    <row r="5" spans="2:11" ht="5.25" customHeight="1">
      <c r="B5" s="266"/>
      <c r="C5" s="269"/>
      <c r="D5" s="269"/>
      <c r="E5" s="269"/>
      <c r="F5" s="269"/>
      <c r="G5" s="269"/>
      <c r="H5" s="269"/>
      <c r="I5" s="269"/>
      <c r="J5" s="269"/>
      <c r="K5" s="268"/>
    </row>
    <row r="6" spans="2:11" ht="15" customHeight="1">
      <c r="B6" s="266"/>
      <c r="C6" s="270" t="s">
        <v>1459</v>
      </c>
      <c r="D6" s="270"/>
      <c r="E6" s="270"/>
      <c r="F6" s="270"/>
      <c r="G6" s="270"/>
      <c r="H6" s="270"/>
      <c r="I6" s="270"/>
      <c r="J6" s="270"/>
      <c r="K6" s="268"/>
    </row>
    <row r="7" spans="2:11" ht="15" customHeight="1">
      <c r="B7" s="271"/>
      <c r="C7" s="270" t="s">
        <v>1460</v>
      </c>
      <c r="D7" s="270"/>
      <c r="E7" s="270"/>
      <c r="F7" s="270"/>
      <c r="G7" s="270"/>
      <c r="H7" s="270"/>
      <c r="I7" s="270"/>
      <c r="J7" s="270"/>
      <c r="K7" s="268"/>
    </row>
    <row r="8" spans="2:11" ht="12.75" customHeight="1">
      <c r="B8" s="271"/>
      <c r="C8" s="270"/>
      <c r="D8" s="270"/>
      <c r="E8" s="270"/>
      <c r="F8" s="270"/>
      <c r="G8" s="270"/>
      <c r="H8" s="270"/>
      <c r="I8" s="270"/>
      <c r="J8" s="270"/>
      <c r="K8" s="268"/>
    </row>
    <row r="9" spans="2:11" ht="15" customHeight="1">
      <c r="B9" s="271"/>
      <c r="C9" s="270" t="s">
        <v>1461</v>
      </c>
      <c r="D9" s="270"/>
      <c r="E9" s="270"/>
      <c r="F9" s="270"/>
      <c r="G9" s="270"/>
      <c r="H9" s="270"/>
      <c r="I9" s="270"/>
      <c r="J9" s="270"/>
      <c r="K9" s="268"/>
    </row>
    <row r="10" spans="2:11" ht="15" customHeight="1">
      <c r="B10" s="271"/>
      <c r="C10" s="270"/>
      <c r="D10" s="270" t="s">
        <v>1462</v>
      </c>
      <c r="E10" s="270"/>
      <c r="F10" s="270"/>
      <c r="G10" s="270"/>
      <c r="H10" s="270"/>
      <c r="I10" s="270"/>
      <c r="J10" s="270"/>
      <c r="K10" s="268"/>
    </row>
    <row r="11" spans="2:11" ht="15" customHeight="1">
      <c r="B11" s="271"/>
      <c r="C11" s="272"/>
      <c r="D11" s="270" t="s">
        <v>1463</v>
      </c>
      <c r="E11" s="270"/>
      <c r="F11" s="270"/>
      <c r="G11" s="270"/>
      <c r="H11" s="270"/>
      <c r="I11" s="270"/>
      <c r="J11" s="270"/>
      <c r="K11" s="268"/>
    </row>
    <row r="12" spans="2:11" ht="15" customHeight="1">
      <c r="B12" s="271"/>
      <c r="C12" s="272"/>
      <c r="D12" s="270"/>
      <c r="E12" s="270"/>
      <c r="F12" s="270"/>
      <c r="G12" s="270"/>
      <c r="H12" s="270"/>
      <c r="I12" s="270"/>
      <c r="J12" s="270"/>
      <c r="K12" s="268"/>
    </row>
    <row r="13" spans="2:11" ht="15" customHeight="1">
      <c r="B13" s="271"/>
      <c r="C13" s="272"/>
      <c r="D13" s="273" t="s">
        <v>1464</v>
      </c>
      <c r="E13" s="270"/>
      <c r="F13" s="270"/>
      <c r="G13" s="270"/>
      <c r="H13" s="270"/>
      <c r="I13" s="270"/>
      <c r="J13" s="270"/>
      <c r="K13" s="268"/>
    </row>
    <row r="14" spans="2:11" ht="12.75" customHeight="1">
      <c r="B14" s="271"/>
      <c r="C14" s="272"/>
      <c r="D14" s="272"/>
      <c r="E14" s="272"/>
      <c r="F14" s="272"/>
      <c r="G14" s="272"/>
      <c r="H14" s="272"/>
      <c r="I14" s="272"/>
      <c r="J14" s="272"/>
      <c r="K14" s="268"/>
    </row>
    <row r="15" spans="2:11" ht="15" customHeight="1">
      <c r="B15" s="271"/>
      <c r="C15" s="272"/>
      <c r="D15" s="270" t="s">
        <v>1465</v>
      </c>
      <c r="E15" s="270"/>
      <c r="F15" s="270"/>
      <c r="G15" s="270"/>
      <c r="H15" s="270"/>
      <c r="I15" s="270"/>
      <c r="J15" s="270"/>
      <c r="K15" s="268"/>
    </row>
    <row r="16" spans="2:11" ht="15" customHeight="1">
      <c r="B16" s="271"/>
      <c r="C16" s="272"/>
      <c r="D16" s="270" t="s">
        <v>1466</v>
      </c>
      <c r="E16" s="270"/>
      <c r="F16" s="270"/>
      <c r="G16" s="270"/>
      <c r="H16" s="270"/>
      <c r="I16" s="270"/>
      <c r="J16" s="270"/>
      <c r="K16" s="268"/>
    </row>
    <row r="17" spans="2:11" ht="15" customHeight="1">
      <c r="B17" s="271"/>
      <c r="C17" s="272"/>
      <c r="D17" s="270" t="s">
        <v>1467</v>
      </c>
      <c r="E17" s="270"/>
      <c r="F17" s="270"/>
      <c r="G17" s="270"/>
      <c r="H17" s="270"/>
      <c r="I17" s="270"/>
      <c r="J17" s="270"/>
      <c r="K17" s="268"/>
    </row>
    <row r="18" spans="2:11" ht="15" customHeight="1">
      <c r="B18" s="271"/>
      <c r="C18" s="272"/>
      <c r="D18" s="272"/>
      <c r="E18" s="274" t="s">
        <v>82</v>
      </c>
      <c r="F18" s="270" t="s">
        <v>1468</v>
      </c>
      <c r="G18" s="270"/>
      <c r="H18" s="270"/>
      <c r="I18" s="270"/>
      <c r="J18" s="270"/>
      <c r="K18" s="268"/>
    </row>
    <row r="19" spans="2:11" ht="15" customHeight="1">
      <c r="B19" s="271"/>
      <c r="C19" s="272"/>
      <c r="D19" s="272"/>
      <c r="E19" s="274" t="s">
        <v>1469</v>
      </c>
      <c r="F19" s="270" t="s">
        <v>1470</v>
      </c>
      <c r="G19" s="270"/>
      <c r="H19" s="270"/>
      <c r="I19" s="270"/>
      <c r="J19" s="270"/>
      <c r="K19" s="268"/>
    </row>
    <row r="20" spans="2:11" ht="15" customHeight="1">
      <c r="B20" s="271"/>
      <c r="C20" s="272"/>
      <c r="D20" s="272"/>
      <c r="E20" s="274" t="s">
        <v>1471</v>
      </c>
      <c r="F20" s="270" t="s">
        <v>1472</v>
      </c>
      <c r="G20" s="270"/>
      <c r="H20" s="270"/>
      <c r="I20" s="270"/>
      <c r="J20" s="270"/>
      <c r="K20" s="268"/>
    </row>
    <row r="21" spans="2:11" ht="15" customHeight="1">
      <c r="B21" s="271"/>
      <c r="C21" s="272"/>
      <c r="D21" s="272"/>
      <c r="E21" s="274" t="s">
        <v>1473</v>
      </c>
      <c r="F21" s="270" t="s">
        <v>1474</v>
      </c>
      <c r="G21" s="270"/>
      <c r="H21" s="270"/>
      <c r="I21" s="270"/>
      <c r="J21" s="270"/>
      <c r="K21" s="268"/>
    </row>
    <row r="22" spans="2:11" ht="15" customHeight="1">
      <c r="B22" s="271"/>
      <c r="C22" s="272"/>
      <c r="D22" s="272"/>
      <c r="E22" s="274" t="s">
        <v>1475</v>
      </c>
      <c r="F22" s="270" t="s">
        <v>1476</v>
      </c>
      <c r="G22" s="270"/>
      <c r="H22" s="270"/>
      <c r="I22" s="270"/>
      <c r="J22" s="270"/>
      <c r="K22" s="268"/>
    </row>
    <row r="23" spans="2:11" ht="15" customHeight="1">
      <c r="B23" s="271"/>
      <c r="C23" s="272"/>
      <c r="D23" s="272"/>
      <c r="E23" s="274" t="s">
        <v>1477</v>
      </c>
      <c r="F23" s="270" t="s">
        <v>1478</v>
      </c>
      <c r="G23" s="270"/>
      <c r="H23" s="270"/>
      <c r="I23" s="270"/>
      <c r="J23" s="270"/>
      <c r="K23" s="268"/>
    </row>
    <row r="24" spans="2:11" ht="12.75" customHeight="1">
      <c r="B24" s="271"/>
      <c r="C24" s="272"/>
      <c r="D24" s="272"/>
      <c r="E24" s="272"/>
      <c r="F24" s="272"/>
      <c r="G24" s="272"/>
      <c r="H24" s="272"/>
      <c r="I24" s="272"/>
      <c r="J24" s="272"/>
      <c r="K24" s="268"/>
    </row>
    <row r="25" spans="2:11" ht="15" customHeight="1">
      <c r="B25" s="271"/>
      <c r="C25" s="270" t="s">
        <v>1479</v>
      </c>
      <c r="D25" s="270"/>
      <c r="E25" s="270"/>
      <c r="F25" s="270"/>
      <c r="G25" s="270"/>
      <c r="H25" s="270"/>
      <c r="I25" s="270"/>
      <c r="J25" s="270"/>
      <c r="K25" s="268"/>
    </row>
    <row r="26" spans="2:11" ht="15" customHeight="1">
      <c r="B26" s="271"/>
      <c r="C26" s="270" t="s">
        <v>1480</v>
      </c>
      <c r="D26" s="270"/>
      <c r="E26" s="270"/>
      <c r="F26" s="270"/>
      <c r="G26" s="270"/>
      <c r="H26" s="270"/>
      <c r="I26" s="270"/>
      <c r="J26" s="270"/>
      <c r="K26" s="268"/>
    </row>
    <row r="27" spans="2:11" ht="15" customHeight="1">
      <c r="B27" s="271"/>
      <c r="C27" s="270"/>
      <c r="D27" s="270" t="s">
        <v>1481</v>
      </c>
      <c r="E27" s="270"/>
      <c r="F27" s="270"/>
      <c r="G27" s="270"/>
      <c r="H27" s="270"/>
      <c r="I27" s="270"/>
      <c r="J27" s="270"/>
      <c r="K27" s="268"/>
    </row>
    <row r="28" spans="2:11" ht="15" customHeight="1">
      <c r="B28" s="271"/>
      <c r="C28" s="272"/>
      <c r="D28" s="270" t="s">
        <v>1482</v>
      </c>
      <c r="E28" s="270"/>
      <c r="F28" s="270"/>
      <c r="G28" s="270"/>
      <c r="H28" s="270"/>
      <c r="I28" s="270"/>
      <c r="J28" s="270"/>
      <c r="K28" s="268"/>
    </row>
    <row r="29" spans="2:11" ht="12.75" customHeight="1">
      <c r="B29" s="271"/>
      <c r="C29" s="272"/>
      <c r="D29" s="272"/>
      <c r="E29" s="272"/>
      <c r="F29" s="272"/>
      <c r="G29" s="272"/>
      <c r="H29" s="272"/>
      <c r="I29" s="272"/>
      <c r="J29" s="272"/>
      <c r="K29" s="268"/>
    </row>
    <row r="30" spans="2:11" ht="15" customHeight="1">
      <c r="B30" s="271"/>
      <c r="C30" s="272"/>
      <c r="D30" s="270" t="s">
        <v>1483</v>
      </c>
      <c r="E30" s="270"/>
      <c r="F30" s="270"/>
      <c r="G30" s="270"/>
      <c r="H30" s="270"/>
      <c r="I30" s="270"/>
      <c r="J30" s="270"/>
      <c r="K30" s="268"/>
    </row>
    <row r="31" spans="2:11" ht="15" customHeight="1">
      <c r="B31" s="271"/>
      <c r="C31" s="272"/>
      <c r="D31" s="270" t="s">
        <v>1484</v>
      </c>
      <c r="E31" s="270"/>
      <c r="F31" s="270"/>
      <c r="G31" s="270"/>
      <c r="H31" s="270"/>
      <c r="I31" s="270"/>
      <c r="J31" s="270"/>
      <c r="K31" s="268"/>
    </row>
    <row r="32" spans="2:11" ht="12.75" customHeight="1">
      <c r="B32" s="271"/>
      <c r="C32" s="272"/>
      <c r="D32" s="272"/>
      <c r="E32" s="272"/>
      <c r="F32" s="272"/>
      <c r="G32" s="272"/>
      <c r="H32" s="272"/>
      <c r="I32" s="272"/>
      <c r="J32" s="272"/>
      <c r="K32" s="268"/>
    </row>
    <row r="33" spans="2:11" ht="15" customHeight="1">
      <c r="B33" s="271"/>
      <c r="C33" s="272"/>
      <c r="D33" s="270" t="s">
        <v>1485</v>
      </c>
      <c r="E33" s="270"/>
      <c r="F33" s="270"/>
      <c r="G33" s="270"/>
      <c r="H33" s="270"/>
      <c r="I33" s="270"/>
      <c r="J33" s="270"/>
      <c r="K33" s="268"/>
    </row>
    <row r="34" spans="2:11" ht="15" customHeight="1">
      <c r="B34" s="271"/>
      <c r="C34" s="272"/>
      <c r="D34" s="270" t="s">
        <v>1486</v>
      </c>
      <c r="E34" s="270"/>
      <c r="F34" s="270"/>
      <c r="G34" s="270"/>
      <c r="H34" s="270"/>
      <c r="I34" s="270"/>
      <c r="J34" s="270"/>
      <c r="K34" s="268"/>
    </row>
    <row r="35" spans="2:11" ht="15" customHeight="1">
      <c r="B35" s="271"/>
      <c r="C35" s="272"/>
      <c r="D35" s="270" t="s">
        <v>1487</v>
      </c>
      <c r="E35" s="270"/>
      <c r="F35" s="270"/>
      <c r="G35" s="270"/>
      <c r="H35" s="270"/>
      <c r="I35" s="270"/>
      <c r="J35" s="270"/>
      <c r="K35" s="268"/>
    </row>
    <row r="36" spans="2:11" ht="15" customHeight="1">
      <c r="B36" s="271"/>
      <c r="C36" s="272"/>
      <c r="D36" s="270"/>
      <c r="E36" s="273" t="s">
        <v>126</v>
      </c>
      <c r="F36" s="270"/>
      <c r="G36" s="270" t="s">
        <v>1488</v>
      </c>
      <c r="H36" s="270"/>
      <c r="I36" s="270"/>
      <c r="J36" s="270"/>
      <c r="K36" s="268"/>
    </row>
    <row r="37" spans="2:11" ht="30.75" customHeight="1">
      <c r="B37" s="271"/>
      <c r="C37" s="272"/>
      <c r="D37" s="270"/>
      <c r="E37" s="273" t="s">
        <v>1489</v>
      </c>
      <c r="F37" s="270"/>
      <c r="G37" s="270" t="s">
        <v>1490</v>
      </c>
      <c r="H37" s="270"/>
      <c r="I37" s="270"/>
      <c r="J37" s="270"/>
      <c r="K37" s="268"/>
    </row>
    <row r="38" spans="2:11" ht="15" customHeight="1">
      <c r="B38" s="271"/>
      <c r="C38" s="272"/>
      <c r="D38" s="270"/>
      <c r="E38" s="273" t="s">
        <v>56</v>
      </c>
      <c r="F38" s="270"/>
      <c r="G38" s="270" t="s">
        <v>1491</v>
      </c>
      <c r="H38" s="270"/>
      <c r="I38" s="270"/>
      <c r="J38" s="270"/>
      <c r="K38" s="268"/>
    </row>
    <row r="39" spans="2:11" ht="15" customHeight="1">
      <c r="B39" s="271"/>
      <c r="C39" s="272"/>
      <c r="D39" s="270"/>
      <c r="E39" s="273" t="s">
        <v>57</v>
      </c>
      <c r="F39" s="270"/>
      <c r="G39" s="270" t="s">
        <v>1492</v>
      </c>
      <c r="H39" s="270"/>
      <c r="I39" s="270"/>
      <c r="J39" s="270"/>
      <c r="K39" s="268"/>
    </row>
    <row r="40" spans="2:11" ht="15" customHeight="1">
      <c r="B40" s="271"/>
      <c r="C40" s="272"/>
      <c r="D40" s="270"/>
      <c r="E40" s="273" t="s">
        <v>127</v>
      </c>
      <c r="F40" s="270"/>
      <c r="G40" s="270" t="s">
        <v>1493</v>
      </c>
      <c r="H40" s="270"/>
      <c r="I40" s="270"/>
      <c r="J40" s="270"/>
      <c r="K40" s="268"/>
    </row>
    <row r="41" spans="2:11" ht="15" customHeight="1">
      <c r="B41" s="271"/>
      <c r="C41" s="272"/>
      <c r="D41" s="270"/>
      <c r="E41" s="273" t="s">
        <v>128</v>
      </c>
      <c r="F41" s="270"/>
      <c r="G41" s="270" t="s">
        <v>1494</v>
      </c>
      <c r="H41" s="270"/>
      <c r="I41" s="270"/>
      <c r="J41" s="270"/>
      <c r="K41" s="268"/>
    </row>
    <row r="42" spans="2:11" ht="15" customHeight="1">
      <c r="B42" s="271"/>
      <c r="C42" s="272"/>
      <c r="D42" s="270"/>
      <c r="E42" s="273" t="s">
        <v>1495</v>
      </c>
      <c r="F42" s="270"/>
      <c r="G42" s="270" t="s">
        <v>1496</v>
      </c>
      <c r="H42" s="270"/>
      <c r="I42" s="270"/>
      <c r="J42" s="270"/>
      <c r="K42" s="268"/>
    </row>
    <row r="43" spans="2:11" ht="15" customHeight="1">
      <c r="B43" s="271"/>
      <c r="C43" s="272"/>
      <c r="D43" s="270"/>
      <c r="E43" s="273"/>
      <c r="F43" s="270"/>
      <c r="G43" s="270" t="s">
        <v>1497</v>
      </c>
      <c r="H43" s="270"/>
      <c r="I43" s="270"/>
      <c r="J43" s="270"/>
      <c r="K43" s="268"/>
    </row>
    <row r="44" spans="2:11" ht="15" customHeight="1">
      <c r="B44" s="271"/>
      <c r="C44" s="272"/>
      <c r="D44" s="270"/>
      <c r="E44" s="273" t="s">
        <v>1498</v>
      </c>
      <c r="F44" s="270"/>
      <c r="G44" s="270" t="s">
        <v>1499</v>
      </c>
      <c r="H44" s="270"/>
      <c r="I44" s="270"/>
      <c r="J44" s="270"/>
      <c r="K44" s="268"/>
    </row>
    <row r="45" spans="2:11" ht="15" customHeight="1">
      <c r="B45" s="271"/>
      <c r="C45" s="272"/>
      <c r="D45" s="270"/>
      <c r="E45" s="273" t="s">
        <v>130</v>
      </c>
      <c r="F45" s="270"/>
      <c r="G45" s="270" t="s">
        <v>1500</v>
      </c>
      <c r="H45" s="270"/>
      <c r="I45" s="270"/>
      <c r="J45" s="270"/>
      <c r="K45" s="268"/>
    </row>
    <row r="46" spans="2:11" ht="12.75" customHeight="1">
      <c r="B46" s="271"/>
      <c r="C46" s="272"/>
      <c r="D46" s="270"/>
      <c r="E46" s="270"/>
      <c r="F46" s="270"/>
      <c r="G46" s="270"/>
      <c r="H46" s="270"/>
      <c r="I46" s="270"/>
      <c r="J46" s="270"/>
      <c r="K46" s="268"/>
    </row>
    <row r="47" spans="2:11" ht="15" customHeight="1">
      <c r="B47" s="271"/>
      <c r="C47" s="272"/>
      <c r="D47" s="270" t="s">
        <v>1501</v>
      </c>
      <c r="E47" s="270"/>
      <c r="F47" s="270"/>
      <c r="G47" s="270"/>
      <c r="H47" s="270"/>
      <c r="I47" s="270"/>
      <c r="J47" s="270"/>
      <c r="K47" s="268"/>
    </row>
    <row r="48" spans="2:11" ht="15" customHeight="1">
      <c r="B48" s="271"/>
      <c r="C48" s="272"/>
      <c r="D48" s="272"/>
      <c r="E48" s="270" t="s">
        <v>1502</v>
      </c>
      <c r="F48" s="270"/>
      <c r="G48" s="270"/>
      <c r="H48" s="270"/>
      <c r="I48" s="270"/>
      <c r="J48" s="270"/>
      <c r="K48" s="268"/>
    </row>
    <row r="49" spans="2:11" ht="15" customHeight="1">
      <c r="B49" s="271"/>
      <c r="C49" s="272"/>
      <c r="D49" s="272"/>
      <c r="E49" s="270" t="s">
        <v>1503</v>
      </c>
      <c r="F49" s="270"/>
      <c r="G49" s="270"/>
      <c r="H49" s="270"/>
      <c r="I49" s="270"/>
      <c r="J49" s="270"/>
      <c r="K49" s="268"/>
    </row>
    <row r="50" spans="2:11" ht="15" customHeight="1">
      <c r="B50" s="271"/>
      <c r="C50" s="272"/>
      <c r="D50" s="272"/>
      <c r="E50" s="270" t="s">
        <v>1504</v>
      </c>
      <c r="F50" s="270"/>
      <c r="G50" s="270"/>
      <c r="H50" s="270"/>
      <c r="I50" s="270"/>
      <c r="J50" s="270"/>
      <c r="K50" s="268"/>
    </row>
    <row r="51" spans="2:11" ht="15" customHeight="1">
      <c r="B51" s="271"/>
      <c r="C51" s="272"/>
      <c r="D51" s="270" t="s">
        <v>1505</v>
      </c>
      <c r="E51" s="270"/>
      <c r="F51" s="270"/>
      <c r="G51" s="270"/>
      <c r="H51" s="270"/>
      <c r="I51" s="270"/>
      <c r="J51" s="270"/>
      <c r="K51" s="268"/>
    </row>
    <row r="52" spans="2:11" ht="25.5" customHeight="1">
      <c r="B52" s="266"/>
      <c r="C52" s="267" t="s">
        <v>1506</v>
      </c>
      <c r="D52" s="267"/>
      <c r="E52" s="267"/>
      <c r="F52" s="267"/>
      <c r="G52" s="267"/>
      <c r="H52" s="267"/>
      <c r="I52" s="267"/>
      <c r="J52" s="267"/>
      <c r="K52" s="268"/>
    </row>
    <row r="53" spans="2:11" ht="5.25" customHeight="1">
      <c r="B53" s="266"/>
      <c r="C53" s="269"/>
      <c r="D53" s="269"/>
      <c r="E53" s="269"/>
      <c r="F53" s="269"/>
      <c r="G53" s="269"/>
      <c r="H53" s="269"/>
      <c r="I53" s="269"/>
      <c r="J53" s="269"/>
      <c r="K53" s="268"/>
    </row>
    <row r="54" spans="2:11" ht="15" customHeight="1">
      <c r="B54" s="266"/>
      <c r="C54" s="270" t="s">
        <v>1507</v>
      </c>
      <c r="D54" s="270"/>
      <c r="E54" s="270"/>
      <c r="F54" s="270"/>
      <c r="G54" s="270"/>
      <c r="H54" s="270"/>
      <c r="I54" s="270"/>
      <c r="J54" s="270"/>
      <c r="K54" s="268"/>
    </row>
    <row r="55" spans="2:11" ht="15" customHeight="1">
      <c r="B55" s="266"/>
      <c r="C55" s="270" t="s">
        <v>1508</v>
      </c>
      <c r="D55" s="270"/>
      <c r="E55" s="270"/>
      <c r="F55" s="270"/>
      <c r="G55" s="270"/>
      <c r="H55" s="270"/>
      <c r="I55" s="270"/>
      <c r="J55" s="270"/>
      <c r="K55" s="268"/>
    </row>
    <row r="56" spans="2:11" ht="12.75" customHeight="1">
      <c r="B56" s="266"/>
      <c r="C56" s="270"/>
      <c r="D56" s="270"/>
      <c r="E56" s="270"/>
      <c r="F56" s="270"/>
      <c r="G56" s="270"/>
      <c r="H56" s="270"/>
      <c r="I56" s="270"/>
      <c r="J56" s="270"/>
      <c r="K56" s="268"/>
    </row>
    <row r="57" spans="2:11" ht="15" customHeight="1">
      <c r="B57" s="266"/>
      <c r="C57" s="270" t="s">
        <v>1509</v>
      </c>
      <c r="D57" s="270"/>
      <c r="E57" s="270"/>
      <c r="F57" s="270"/>
      <c r="G57" s="270"/>
      <c r="H57" s="270"/>
      <c r="I57" s="270"/>
      <c r="J57" s="270"/>
      <c r="K57" s="268"/>
    </row>
    <row r="58" spans="2:11" ht="15" customHeight="1">
      <c r="B58" s="266"/>
      <c r="C58" s="272"/>
      <c r="D58" s="270" t="s">
        <v>1510</v>
      </c>
      <c r="E58" s="270"/>
      <c r="F58" s="270"/>
      <c r="G58" s="270"/>
      <c r="H58" s="270"/>
      <c r="I58" s="270"/>
      <c r="J58" s="270"/>
      <c r="K58" s="268"/>
    </row>
    <row r="59" spans="2:11" ht="15" customHeight="1">
      <c r="B59" s="266"/>
      <c r="C59" s="272"/>
      <c r="D59" s="270" t="s">
        <v>1511</v>
      </c>
      <c r="E59" s="270"/>
      <c r="F59" s="270"/>
      <c r="G59" s="270"/>
      <c r="H59" s="270"/>
      <c r="I59" s="270"/>
      <c r="J59" s="270"/>
      <c r="K59" s="268"/>
    </row>
    <row r="60" spans="2:11" ht="15" customHeight="1">
      <c r="B60" s="266"/>
      <c r="C60" s="272"/>
      <c r="D60" s="270" t="s">
        <v>1512</v>
      </c>
      <c r="E60" s="270"/>
      <c r="F60" s="270"/>
      <c r="G60" s="270"/>
      <c r="H60" s="270"/>
      <c r="I60" s="270"/>
      <c r="J60" s="270"/>
      <c r="K60" s="268"/>
    </row>
    <row r="61" spans="2:11" ht="15" customHeight="1">
      <c r="B61" s="266"/>
      <c r="C61" s="272"/>
      <c r="D61" s="270" t="s">
        <v>1513</v>
      </c>
      <c r="E61" s="270"/>
      <c r="F61" s="270"/>
      <c r="G61" s="270"/>
      <c r="H61" s="270"/>
      <c r="I61" s="270"/>
      <c r="J61" s="270"/>
      <c r="K61" s="268"/>
    </row>
    <row r="62" spans="2:11" ht="15" customHeight="1">
      <c r="B62" s="266"/>
      <c r="C62" s="272"/>
      <c r="D62" s="275" t="s">
        <v>1514</v>
      </c>
      <c r="E62" s="275"/>
      <c r="F62" s="275"/>
      <c r="G62" s="275"/>
      <c r="H62" s="275"/>
      <c r="I62" s="275"/>
      <c r="J62" s="275"/>
      <c r="K62" s="268"/>
    </row>
    <row r="63" spans="2:11" ht="15" customHeight="1">
      <c r="B63" s="266"/>
      <c r="C63" s="272"/>
      <c r="D63" s="270" t="s">
        <v>1515</v>
      </c>
      <c r="E63" s="270"/>
      <c r="F63" s="270"/>
      <c r="G63" s="270"/>
      <c r="H63" s="270"/>
      <c r="I63" s="270"/>
      <c r="J63" s="270"/>
      <c r="K63" s="268"/>
    </row>
    <row r="64" spans="2:11" ht="12.75" customHeight="1">
      <c r="B64" s="266"/>
      <c r="C64" s="272"/>
      <c r="D64" s="272"/>
      <c r="E64" s="276"/>
      <c r="F64" s="272"/>
      <c r="G64" s="272"/>
      <c r="H64" s="272"/>
      <c r="I64" s="272"/>
      <c r="J64" s="272"/>
      <c r="K64" s="268"/>
    </row>
    <row r="65" spans="2:11" ht="15" customHeight="1">
      <c r="B65" s="266"/>
      <c r="C65" s="272"/>
      <c r="D65" s="270" t="s">
        <v>1516</v>
      </c>
      <c r="E65" s="270"/>
      <c r="F65" s="270"/>
      <c r="G65" s="270"/>
      <c r="H65" s="270"/>
      <c r="I65" s="270"/>
      <c r="J65" s="270"/>
      <c r="K65" s="268"/>
    </row>
    <row r="66" spans="2:11" ht="15" customHeight="1">
      <c r="B66" s="266"/>
      <c r="C66" s="272"/>
      <c r="D66" s="275" t="s">
        <v>1517</v>
      </c>
      <c r="E66" s="275"/>
      <c r="F66" s="275"/>
      <c r="G66" s="275"/>
      <c r="H66" s="275"/>
      <c r="I66" s="275"/>
      <c r="J66" s="275"/>
      <c r="K66" s="268"/>
    </row>
    <row r="67" spans="2:11" ht="15" customHeight="1">
      <c r="B67" s="266"/>
      <c r="C67" s="272"/>
      <c r="D67" s="270" t="s">
        <v>1518</v>
      </c>
      <c r="E67" s="270"/>
      <c r="F67" s="270"/>
      <c r="G67" s="270"/>
      <c r="H67" s="270"/>
      <c r="I67" s="270"/>
      <c r="J67" s="270"/>
      <c r="K67" s="268"/>
    </row>
    <row r="68" spans="2:11" ht="15" customHeight="1">
      <c r="B68" s="266"/>
      <c r="C68" s="272"/>
      <c r="D68" s="270" t="s">
        <v>1519</v>
      </c>
      <c r="E68" s="270"/>
      <c r="F68" s="270"/>
      <c r="G68" s="270"/>
      <c r="H68" s="270"/>
      <c r="I68" s="270"/>
      <c r="J68" s="270"/>
      <c r="K68" s="268"/>
    </row>
    <row r="69" spans="2:11" ht="15" customHeight="1">
      <c r="B69" s="266"/>
      <c r="C69" s="272"/>
      <c r="D69" s="270" t="s">
        <v>1520</v>
      </c>
      <c r="E69" s="270"/>
      <c r="F69" s="270"/>
      <c r="G69" s="270"/>
      <c r="H69" s="270"/>
      <c r="I69" s="270"/>
      <c r="J69" s="270"/>
      <c r="K69" s="268"/>
    </row>
    <row r="70" spans="2:11" ht="15" customHeight="1">
      <c r="B70" s="266"/>
      <c r="C70" s="272"/>
      <c r="D70" s="270" t="s">
        <v>1521</v>
      </c>
      <c r="E70" s="270"/>
      <c r="F70" s="270"/>
      <c r="G70" s="270"/>
      <c r="H70" s="270"/>
      <c r="I70" s="270"/>
      <c r="J70" s="270"/>
      <c r="K70" s="268"/>
    </row>
    <row r="71" spans="2:11" ht="12.75" customHeight="1">
      <c r="B71" s="277"/>
      <c r="C71" s="278"/>
      <c r="D71" s="278"/>
      <c r="E71" s="278"/>
      <c r="F71" s="278"/>
      <c r="G71" s="278"/>
      <c r="H71" s="278"/>
      <c r="I71" s="278"/>
      <c r="J71" s="278"/>
      <c r="K71" s="279"/>
    </row>
    <row r="72" spans="2:11" ht="18.75" customHeight="1">
      <c r="B72" s="280"/>
      <c r="C72" s="280"/>
      <c r="D72" s="280"/>
      <c r="E72" s="280"/>
      <c r="F72" s="280"/>
      <c r="G72" s="280"/>
      <c r="H72" s="280"/>
      <c r="I72" s="280"/>
      <c r="J72" s="280"/>
      <c r="K72" s="281"/>
    </row>
    <row r="73" spans="2:11" ht="18.75" customHeight="1">
      <c r="B73" s="281"/>
      <c r="C73" s="281"/>
      <c r="D73" s="281"/>
      <c r="E73" s="281"/>
      <c r="F73" s="281"/>
      <c r="G73" s="281"/>
      <c r="H73" s="281"/>
      <c r="I73" s="281"/>
      <c r="J73" s="281"/>
      <c r="K73" s="281"/>
    </row>
    <row r="74" spans="2:11" ht="7.5" customHeight="1">
      <c r="B74" s="282"/>
      <c r="C74" s="283"/>
      <c r="D74" s="283"/>
      <c r="E74" s="283"/>
      <c r="F74" s="283"/>
      <c r="G74" s="283"/>
      <c r="H74" s="283"/>
      <c r="I74" s="283"/>
      <c r="J74" s="283"/>
      <c r="K74" s="284"/>
    </row>
    <row r="75" spans="2:11" ht="45" customHeight="1">
      <c r="B75" s="285"/>
      <c r="C75" s="286" t="s">
        <v>1522</v>
      </c>
      <c r="D75" s="286"/>
      <c r="E75" s="286"/>
      <c r="F75" s="286"/>
      <c r="G75" s="286"/>
      <c r="H75" s="286"/>
      <c r="I75" s="286"/>
      <c r="J75" s="286"/>
      <c r="K75" s="287"/>
    </row>
    <row r="76" spans="2:11" ht="17.25" customHeight="1">
      <c r="B76" s="285"/>
      <c r="C76" s="288" t="s">
        <v>1523</v>
      </c>
      <c r="D76" s="288"/>
      <c r="E76" s="288"/>
      <c r="F76" s="288" t="s">
        <v>1524</v>
      </c>
      <c r="G76" s="289"/>
      <c r="H76" s="288" t="s">
        <v>57</v>
      </c>
      <c r="I76" s="288" t="s">
        <v>60</v>
      </c>
      <c r="J76" s="288" t="s">
        <v>1525</v>
      </c>
      <c r="K76" s="287"/>
    </row>
    <row r="77" spans="2:11" ht="17.25" customHeight="1">
      <c r="B77" s="285"/>
      <c r="C77" s="290" t="s">
        <v>1526</v>
      </c>
      <c r="D77" s="290"/>
      <c r="E77" s="290"/>
      <c r="F77" s="291" t="s">
        <v>1527</v>
      </c>
      <c r="G77" s="292"/>
      <c r="H77" s="290"/>
      <c r="I77" s="290"/>
      <c r="J77" s="290" t="s">
        <v>1528</v>
      </c>
      <c r="K77" s="287"/>
    </row>
    <row r="78" spans="2:11" ht="5.25" customHeight="1">
      <c r="B78" s="285"/>
      <c r="C78" s="293"/>
      <c r="D78" s="293"/>
      <c r="E78" s="293"/>
      <c r="F78" s="293"/>
      <c r="G78" s="294"/>
      <c r="H78" s="293"/>
      <c r="I78" s="293"/>
      <c r="J78" s="293"/>
      <c r="K78" s="287"/>
    </row>
    <row r="79" spans="2:11" ht="15" customHeight="1">
      <c r="B79" s="285"/>
      <c r="C79" s="273" t="s">
        <v>56</v>
      </c>
      <c r="D79" s="293"/>
      <c r="E79" s="293"/>
      <c r="F79" s="295" t="s">
        <v>1529</v>
      </c>
      <c r="G79" s="294"/>
      <c r="H79" s="273" t="s">
        <v>1530</v>
      </c>
      <c r="I79" s="273" t="s">
        <v>1531</v>
      </c>
      <c r="J79" s="273">
        <v>20</v>
      </c>
      <c r="K79" s="287"/>
    </row>
    <row r="80" spans="2:11" ht="15" customHeight="1">
      <c r="B80" s="285"/>
      <c r="C80" s="273" t="s">
        <v>1532</v>
      </c>
      <c r="D80" s="273"/>
      <c r="E80" s="273"/>
      <c r="F80" s="295" t="s">
        <v>1529</v>
      </c>
      <c r="G80" s="294"/>
      <c r="H80" s="273" t="s">
        <v>1533</v>
      </c>
      <c r="I80" s="273" t="s">
        <v>1531</v>
      </c>
      <c r="J80" s="273">
        <v>120</v>
      </c>
      <c r="K80" s="287"/>
    </row>
    <row r="81" spans="2:11" ht="15" customHeight="1">
      <c r="B81" s="296"/>
      <c r="C81" s="273" t="s">
        <v>1534</v>
      </c>
      <c r="D81" s="273"/>
      <c r="E81" s="273"/>
      <c r="F81" s="295" t="s">
        <v>1535</v>
      </c>
      <c r="G81" s="294"/>
      <c r="H81" s="273" t="s">
        <v>1536</v>
      </c>
      <c r="I81" s="273" t="s">
        <v>1531</v>
      </c>
      <c r="J81" s="273">
        <v>50</v>
      </c>
      <c r="K81" s="287"/>
    </row>
    <row r="82" spans="2:11" ht="15" customHeight="1">
      <c r="B82" s="296"/>
      <c r="C82" s="273" t="s">
        <v>1537</v>
      </c>
      <c r="D82" s="273"/>
      <c r="E82" s="273"/>
      <c r="F82" s="295" t="s">
        <v>1529</v>
      </c>
      <c r="G82" s="294"/>
      <c r="H82" s="273" t="s">
        <v>1538</v>
      </c>
      <c r="I82" s="273" t="s">
        <v>1539</v>
      </c>
      <c r="J82" s="273"/>
      <c r="K82" s="287"/>
    </row>
    <row r="83" spans="2:11" ht="15" customHeight="1">
      <c r="B83" s="296"/>
      <c r="C83" s="297" t="s">
        <v>1540</v>
      </c>
      <c r="D83" s="297"/>
      <c r="E83" s="297"/>
      <c r="F83" s="298" t="s">
        <v>1535</v>
      </c>
      <c r="G83" s="297"/>
      <c r="H83" s="297" t="s">
        <v>1541</v>
      </c>
      <c r="I83" s="297" t="s">
        <v>1531</v>
      </c>
      <c r="J83" s="297">
        <v>15</v>
      </c>
      <c r="K83" s="287"/>
    </row>
    <row r="84" spans="2:11" ht="15" customHeight="1">
      <c r="B84" s="296"/>
      <c r="C84" s="297" t="s">
        <v>1542</v>
      </c>
      <c r="D84" s="297"/>
      <c r="E84" s="297"/>
      <c r="F84" s="298" t="s">
        <v>1535</v>
      </c>
      <c r="G84" s="297"/>
      <c r="H84" s="297" t="s">
        <v>1543</v>
      </c>
      <c r="I84" s="297" t="s">
        <v>1531</v>
      </c>
      <c r="J84" s="297">
        <v>15</v>
      </c>
      <c r="K84" s="287"/>
    </row>
    <row r="85" spans="2:11" ht="15" customHeight="1">
      <c r="B85" s="296"/>
      <c r="C85" s="297" t="s">
        <v>1544</v>
      </c>
      <c r="D85" s="297"/>
      <c r="E85" s="297"/>
      <c r="F85" s="298" t="s">
        <v>1535</v>
      </c>
      <c r="G85" s="297"/>
      <c r="H85" s="297" t="s">
        <v>1545</v>
      </c>
      <c r="I85" s="297" t="s">
        <v>1531</v>
      </c>
      <c r="J85" s="297">
        <v>20</v>
      </c>
      <c r="K85" s="287"/>
    </row>
    <row r="86" spans="2:11" ht="15" customHeight="1">
      <c r="B86" s="296"/>
      <c r="C86" s="297" t="s">
        <v>1546</v>
      </c>
      <c r="D86" s="297"/>
      <c r="E86" s="297"/>
      <c r="F86" s="298" t="s">
        <v>1535</v>
      </c>
      <c r="G86" s="297"/>
      <c r="H86" s="297" t="s">
        <v>1547</v>
      </c>
      <c r="I86" s="297" t="s">
        <v>1531</v>
      </c>
      <c r="J86" s="297">
        <v>20</v>
      </c>
      <c r="K86" s="287"/>
    </row>
    <row r="87" spans="2:11" ht="15" customHeight="1">
      <c r="B87" s="296"/>
      <c r="C87" s="273" t="s">
        <v>1548</v>
      </c>
      <c r="D87" s="273"/>
      <c r="E87" s="273"/>
      <c r="F87" s="295" t="s">
        <v>1535</v>
      </c>
      <c r="G87" s="294"/>
      <c r="H87" s="273" t="s">
        <v>1549</v>
      </c>
      <c r="I87" s="273" t="s">
        <v>1531</v>
      </c>
      <c r="J87" s="273">
        <v>50</v>
      </c>
      <c r="K87" s="287"/>
    </row>
    <row r="88" spans="2:11" ht="15" customHeight="1">
      <c r="B88" s="296"/>
      <c r="C88" s="273" t="s">
        <v>1550</v>
      </c>
      <c r="D88" s="273"/>
      <c r="E88" s="273"/>
      <c r="F88" s="295" t="s">
        <v>1535</v>
      </c>
      <c r="G88" s="294"/>
      <c r="H88" s="273" t="s">
        <v>1551</v>
      </c>
      <c r="I88" s="273" t="s">
        <v>1531</v>
      </c>
      <c r="J88" s="273">
        <v>20</v>
      </c>
      <c r="K88" s="287"/>
    </row>
    <row r="89" spans="2:11" ht="15" customHeight="1">
      <c r="B89" s="296"/>
      <c r="C89" s="273" t="s">
        <v>1552</v>
      </c>
      <c r="D89" s="273"/>
      <c r="E89" s="273"/>
      <c r="F89" s="295" t="s">
        <v>1535</v>
      </c>
      <c r="G89" s="294"/>
      <c r="H89" s="273" t="s">
        <v>1553</v>
      </c>
      <c r="I89" s="273" t="s">
        <v>1531</v>
      </c>
      <c r="J89" s="273">
        <v>20</v>
      </c>
      <c r="K89" s="287"/>
    </row>
    <row r="90" spans="2:11" ht="15" customHeight="1">
      <c r="B90" s="296"/>
      <c r="C90" s="273" t="s">
        <v>1554</v>
      </c>
      <c r="D90" s="273"/>
      <c r="E90" s="273"/>
      <c r="F90" s="295" t="s">
        <v>1535</v>
      </c>
      <c r="G90" s="294"/>
      <c r="H90" s="273" t="s">
        <v>1555</v>
      </c>
      <c r="I90" s="273" t="s">
        <v>1531</v>
      </c>
      <c r="J90" s="273">
        <v>50</v>
      </c>
      <c r="K90" s="287"/>
    </row>
    <row r="91" spans="2:11" ht="15" customHeight="1">
      <c r="B91" s="296"/>
      <c r="C91" s="273" t="s">
        <v>1556</v>
      </c>
      <c r="D91" s="273"/>
      <c r="E91" s="273"/>
      <c r="F91" s="295" t="s">
        <v>1535</v>
      </c>
      <c r="G91" s="294"/>
      <c r="H91" s="273" t="s">
        <v>1556</v>
      </c>
      <c r="I91" s="273" t="s">
        <v>1531</v>
      </c>
      <c r="J91" s="273">
        <v>50</v>
      </c>
      <c r="K91" s="287"/>
    </row>
    <row r="92" spans="2:11" ht="15" customHeight="1">
      <c r="B92" s="296"/>
      <c r="C92" s="273" t="s">
        <v>1557</v>
      </c>
      <c r="D92" s="273"/>
      <c r="E92" s="273"/>
      <c r="F92" s="295" t="s">
        <v>1535</v>
      </c>
      <c r="G92" s="294"/>
      <c r="H92" s="273" t="s">
        <v>1558</v>
      </c>
      <c r="I92" s="273" t="s">
        <v>1531</v>
      </c>
      <c r="J92" s="273">
        <v>255</v>
      </c>
      <c r="K92" s="287"/>
    </row>
    <row r="93" spans="2:11" ht="15" customHeight="1">
      <c r="B93" s="296"/>
      <c r="C93" s="273" t="s">
        <v>1559</v>
      </c>
      <c r="D93" s="273"/>
      <c r="E93" s="273"/>
      <c r="F93" s="295" t="s">
        <v>1529</v>
      </c>
      <c r="G93" s="294"/>
      <c r="H93" s="273" t="s">
        <v>1560</v>
      </c>
      <c r="I93" s="273" t="s">
        <v>1561</v>
      </c>
      <c r="J93" s="273"/>
      <c r="K93" s="287"/>
    </row>
    <row r="94" spans="2:11" ht="15" customHeight="1">
      <c r="B94" s="296"/>
      <c r="C94" s="273" t="s">
        <v>1562</v>
      </c>
      <c r="D94" s="273"/>
      <c r="E94" s="273"/>
      <c r="F94" s="295" t="s">
        <v>1529</v>
      </c>
      <c r="G94" s="294"/>
      <c r="H94" s="273" t="s">
        <v>1563</v>
      </c>
      <c r="I94" s="273" t="s">
        <v>1564</v>
      </c>
      <c r="J94" s="273"/>
      <c r="K94" s="287"/>
    </row>
    <row r="95" spans="2:11" ht="15" customHeight="1">
      <c r="B95" s="296"/>
      <c r="C95" s="273" t="s">
        <v>1565</v>
      </c>
      <c r="D95" s="273"/>
      <c r="E95" s="273"/>
      <c r="F95" s="295" t="s">
        <v>1529</v>
      </c>
      <c r="G95" s="294"/>
      <c r="H95" s="273" t="s">
        <v>1565</v>
      </c>
      <c r="I95" s="273" t="s">
        <v>1564</v>
      </c>
      <c r="J95" s="273"/>
      <c r="K95" s="287"/>
    </row>
    <row r="96" spans="2:11" ht="15" customHeight="1">
      <c r="B96" s="296"/>
      <c r="C96" s="273" t="s">
        <v>41</v>
      </c>
      <c r="D96" s="273"/>
      <c r="E96" s="273"/>
      <c r="F96" s="295" t="s">
        <v>1529</v>
      </c>
      <c r="G96" s="294"/>
      <c r="H96" s="273" t="s">
        <v>1566</v>
      </c>
      <c r="I96" s="273" t="s">
        <v>1564</v>
      </c>
      <c r="J96" s="273"/>
      <c r="K96" s="287"/>
    </row>
    <row r="97" spans="2:11" ht="15" customHeight="1">
      <c r="B97" s="296"/>
      <c r="C97" s="273" t="s">
        <v>51</v>
      </c>
      <c r="D97" s="273"/>
      <c r="E97" s="273"/>
      <c r="F97" s="295" t="s">
        <v>1529</v>
      </c>
      <c r="G97" s="294"/>
      <c r="H97" s="273" t="s">
        <v>1567</v>
      </c>
      <c r="I97" s="273" t="s">
        <v>1564</v>
      </c>
      <c r="J97" s="273"/>
      <c r="K97" s="287"/>
    </row>
    <row r="98" spans="2:11" ht="15" customHeight="1">
      <c r="B98" s="299"/>
      <c r="C98" s="300"/>
      <c r="D98" s="300"/>
      <c r="E98" s="300"/>
      <c r="F98" s="300"/>
      <c r="G98" s="300"/>
      <c r="H98" s="300"/>
      <c r="I98" s="300"/>
      <c r="J98" s="300"/>
      <c r="K98" s="301"/>
    </row>
    <row r="99" spans="2:11" ht="18.75" customHeight="1">
      <c r="B99" s="302"/>
      <c r="C99" s="303"/>
      <c r="D99" s="303"/>
      <c r="E99" s="303"/>
      <c r="F99" s="303"/>
      <c r="G99" s="303"/>
      <c r="H99" s="303"/>
      <c r="I99" s="303"/>
      <c r="J99" s="303"/>
      <c r="K99" s="302"/>
    </row>
    <row r="100" spans="2:11" ht="18.75" customHeight="1">
      <c r="B100" s="281"/>
      <c r="C100" s="281"/>
      <c r="D100" s="281"/>
      <c r="E100" s="281"/>
      <c r="F100" s="281"/>
      <c r="G100" s="281"/>
      <c r="H100" s="281"/>
      <c r="I100" s="281"/>
      <c r="J100" s="281"/>
      <c r="K100" s="281"/>
    </row>
    <row r="101" spans="2:11" ht="7.5" customHeight="1">
      <c r="B101" s="282"/>
      <c r="C101" s="283"/>
      <c r="D101" s="283"/>
      <c r="E101" s="283"/>
      <c r="F101" s="283"/>
      <c r="G101" s="283"/>
      <c r="H101" s="283"/>
      <c r="I101" s="283"/>
      <c r="J101" s="283"/>
      <c r="K101" s="284"/>
    </row>
    <row r="102" spans="2:11" ht="45" customHeight="1">
      <c r="B102" s="285"/>
      <c r="C102" s="286" t="s">
        <v>1568</v>
      </c>
      <c r="D102" s="286"/>
      <c r="E102" s="286"/>
      <c r="F102" s="286"/>
      <c r="G102" s="286"/>
      <c r="H102" s="286"/>
      <c r="I102" s="286"/>
      <c r="J102" s="286"/>
      <c r="K102" s="287"/>
    </row>
    <row r="103" spans="2:11" ht="17.25" customHeight="1">
      <c r="B103" s="285"/>
      <c r="C103" s="288" t="s">
        <v>1523</v>
      </c>
      <c r="D103" s="288"/>
      <c r="E103" s="288"/>
      <c r="F103" s="288" t="s">
        <v>1524</v>
      </c>
      <c r="G103" s="289"/>
      <c r="H103" s="288" t="s">
        <v>57</v>
      </c>
      <c r="I103" s="288" t="s">
        <v>60</v>
      </c>
      <c r="J103" s="288" t="s">
        <v>1525</v>
      </c>
      <c r="K103" s="287"/>
    </row>
    <row r="104" spans="2:11" ht="17.25" customHeight="1">
      <c r="B104" s="285"/>
      <c r="C104" s="290" t="s">
        <v>1526</v>
      </c>
      <c r="D104" s="290"/>
      <c r="E104" s="290"/>
      <c r="F104" s="291" t="s">
        <v>1527</v>
      </c>
      <c r="G104" s="292"/>
      <c r="H104" s="290"/>
      <c r="I104" s="290"/>
      <c r="J104" s="290" t="s">
        <v>1528</v>
      </c>
      <c r="K104" s="287"/>
    </row>
    <row r="105" spans="2:11" ht="5.25" customHeight="1">
      <c r="B105" s="285"/>
      <c r="C105" s="288"/>
      <c r="D105" s="288"/>
      <c r="E105" s="288"/>
      <c r="F105" s="288"/>
      <c r="G105" s="304"/>
      <c r="H105" s="288"/>
      <c r="I105" s="288"/>
      <c r="J105" s="288"/>
      <c r="K105" s="287"/>
    </row>
    <row r="106" spans="2:11" ht="15" customHeight="1">
      <c r="B106" s="285"/>
      <c r="C106" s="273" t="s">
        <v>56</v>
      </c>
      <c r="D106" s="293"/>
      <c r="E106" s="293"/>
      <c r="F106" s="295" t="s">
        <v>1529</v>
      </c>
      <c r="G106" s="304"/>
      <c r="H106" s="273" t="s">
        <v>1569</v>
      </c>
      <c r="I106" s="273" t="s">
        <v>1531</v>
      </c>
      <c r="J106" s="273">
        <v>20</v>
      </c>
      <c r="K106" s="287"/>
    </row>
    <row r="107" spans="2:11" ht="15" customHeight="1">
      <c r="B107" s="285"/>
      <c r="C107" s="273" t="s">
        <v>1532</v>
      </c>
      <c r="D107" s="273"/>
      <c r="E107" s="273"/>
      <c r="F107" s="295" t="s">
        <v>1529</v>
      </c>
      <c r="G107" s="273"/>
      <c r="H107" s="273" t="s">
        <v>1569</v>
      </c>
      <c r="I107" s="273" t="s">
        <v>1531</v>
      </c>
      <c r="J107" s="273">
        <v>120</v>
      </c>
      <c r="K107" s="287"/>
    </row>
    <row r="108" spans="2:11" ht="15" customHeight="1">
      <c r="B108" s="296"/>
      <c r="C108" s="273" t="s">
        <v>1534</v>
      </c>
      <c r="D108" s="273"/>
      <c r="E108" s="273"/>
      <c r="F108" s="295" t="s">
        <v>1535</v>
      </c>
      <c r="G108" s="273"/>
      <c r="H108" s="273" t="s">
        <v>1569</v>
      </c>
      <c r="I108" s="273" t="s">
        <v>1531</v>
      </c>
      <c r="J108" s="273">
        <v>50</v>
      </c>
      <c r="K108" s="287"/>
    </row>
    <row r="109" spans="2:11" ht="15" customHeight="1">
      <c r="B109" s="296"/>
      <c r="C109" s="273" t="s">
        <v>1537</v>
      </c>
      <c r="D109" s="273"/>
      <c r="E109" s="273"/>
      <c r="F109" s="295" t="s">
        <v>1529</v>
      </c>
      <c r="G109" s="273"/>
      <c r="H109" s="273" t="s">
        <v>1569</v>
      </c>
      <c r="I109" s="273" t="s">
        <v>1539</v>
      </c>
      <c r="J109" s="273"/>
      <c r="K109" s="287"/>
    </row>
    <row r="110" spans="2:11" ht="15" customHeight="1">
      <c r="B110" s="296"/>
      <c r="C110" s="273" t="s">
        <v>1548</v>
      </c>
      <c r="D110" s="273"/>
      <c r="E110" s="273"/>
      <c r="F110" s="295" t="s">
        <v>1535</v>
      </c>
      <c r="G110" s="273"/>
      <c r="H110" s="273" t="s">
        <v>1569</v>
      </c>
      <c r="I110" s="273" t="s">
        <v>1531</v>
      </c>
      <c r="J110" s="273">
        <v>50</v>
      </c>
      <c r="K110" s="287"/>
    </row>
    <row r="111" spans="2:11" ht="15" customHeight="1">
      <c r="B111" s="296"/>
      <c r="C111" s="273" t="s">
        <v>1556</v>
      </c>
      <c r="D111" s="273"/>
      <c r="E111" s="273"/>
      <c r="F111" s="295" t="s">
        <v>1535</v>
      </c>
      <c r="G111" s="273"/>
      <c r="H111" s="273" t="s">
        <v>1569</v>
      </c>
      <c r="I111" s="273" t="s">
        <v>1531</v>
      </c>
      <c r="J111" s="273">
        <v>50</v>
      </c>
      <c r="K111" s="287"/>
    </row>
    <row r="112" spans="2:11" ht="15" customHeight="1">
      <c r="B112" s="296"/>
      <c r="C112" s="273" t="s">
        <v>1554</v>
      </c>
      <c r="D112" s="273"/>
      <c r="E112" s="273"/>
      <c r="F112" s="295" t="s">
        <v>1535</v>
      </c>
      <c r="G112" s="273"/>
      <c r="H112" s="273" t="s">
        <v>1569</v>
      </c>
      <c r="I112" s="273" t="s">
        <v>1531</v>
      </c>
      <c r="J112" s="273">
        <v>50</v>
      </c>
      <c r="K112" s="287"/>
    </row>
    <row r="113" spans="2:11" ht="15" customHeight="1">
      <c r="B113" s="296"/>
      <c r="C113" s="273" t="s">
        <v>56</v>
      </c>
      <c r="D113" s="273"/>
      <c r="E113" s="273"/>
      <c r="F113" s="295" t="s">
        <v>1529</v>
      </c>
      <c r="G113" s="273"/>
      <c r="H113" s="273" t="s">
        <v>1570</v>
      </c>
      <c r="I113" s="273" t="s">
        <v>1531</v>
      </c>
      <c r="J113" s="273">
        <v>20</v>
      </c>
      <c r="K113" s="287"/>
    </row>
    <row r="114" spans="2:11" ht="15" customHeight="1">
      <c r="B114" s="296"/>
      <c r="C114" s="273" t="s">
        <v>1571</v>
      </c>
      <c r="D114" s="273"/>
      <c r="E114" s="273"/>
      <c r="F114" s="295" t="s">
        <v>1529</v>
      </c>
      <c r="G114" s="273"/>
      <c r="H114" s="273" t="s">
        <v>1572</v>
      </c>
      <c r="I114" s="273" t="s">
        <v>1531</v>
      </c>
      <c r="J114" s="273">
        <v>120</v>
      </c>
      <c r="K114" s="287"/>
    </row>
    <row r="115" spans="2:11" ht="15" customHeight="1">
      <c r="B115" s="296"/>
      <c r="C115" s="273" t="s">
        <v>41</v>
      </c>
      <c r="D115" s="273"/>
      <c r="E115" s="273"/>
      <c r="F115" s="295" t="s">
        <v>1529</v>
      </c>
      <c r="G115" s="273"/>
      <c r="H115" s="273" t="s">
        <v>1573</v>
      </c>
      <c r="I115" s="273" t="s">
        <v>1564</v>
      </c>
      <c r="J115" s="273"/>
      <c r="K115" s="287"/>
    </row>
    <row r="116" spans="2:11" ht="15" customHeight="1">
      <c r="B116" s="296"/>
      <c r="C116" s="273" t="s">
        <v>51</v>
      </c>
      <c r="D116" s="273"/>
      <c r="E116" s="273"/>
      <c r="F116" s="295" t="s">
        <v>1529</v>
      </c>
      <c r="G116" s="273"/>
      <c r="H116" s="273" t="s">
        <v>1574</v>
      </c>
      <c r="I116" s="273" t="s">
        <v>1564</v>
      </c>
      <c r="J116" s="273"/>
      <c r="K116" s="287"/>
    </row>
    <row r="117" spans="2:11" ht="15" customHeight="1">
      <c r="B117" s="296"/>
      <c r="C117" s="273" t="s">
        <v>60</v>
      </c>
      <c r="D117" s="273"/>
      <c r="E117" s="273"/>
      <c r="F117" s="295" t="s">
        <v>1529</v>
      </c>
      <c r="G117" s="273"/>
      <c r="H117" s="273" t="s">
        <v>1575</v>
      </c>
      <c r="I117" s="273" t="s">
        <v>1576</v>
      </c>
      <c r="J117" s="273"/>
      <c r="K117" s="287"/>
    </row>
    <row r="118" spans="2:11" ht="15" customHeight="1">
      <c r="B118" s="299"/>
      <c r="C118" s="305"/>
      <c r="D118" s="305"/>
      <c r="E118" s="305"/>
      <c r="F118" s="305"/>
      <c r="G118" s="305"/>
      <c r="H118" s="305"/>
      <c r="I118" s="305"/>
      <c r="J118" s="305"/>
      <c r="K118" s="301"/>
    </row>
    <row r="119" spans="2:11" ht="18.75" customHeight="1">
      <c r="B119" s="306"/>
      <c r="C119" s="270"/>
      <c r="D119" s="270"/>
      <c r="E119" s="270"/>
      <c r="F119" s="307"/>
      <c r="G119" s="270"/>
      <c r="H119" s="270"/>
      <c r="I119" s="270"/>
      <c r="J119" s="270"/>
      <c r="K119" s="306"/>
    </row>
    <row r="120" spans="2:11" ht="18.75" customHeight="1">
      <c r="B120" s="281"/>
      <c r="C120" s="281"/>
      <c r="D120" s="281"/>
      <c r="E120" s="281"/>
      <c r="F120" s="281"/>
      <c r="G120" s="281"/>
      <c r="H120" s="281"/>
      <c r="I120" s="281"/>
      <c r="J120" s="281"/>
      <c r="K120" s="281"/>
    </row>
    <row r="121" spans="2:11" ht="7.5" customHeight="1">
      <c r="B121" s="308"/>
      <c r="C121" s="309"/>
      <c r="D121" s="309"/>
      <c r="E121" s="309"/>
      <c r="F121" s="309"/>
      <c r="G121" s="309"/>
      <c r="H121" s="309"/>
      <c r="I121" s="309"/>
      <c r="J121" s="309"/>
      <c r="K121" s="310"/>
    </row>
    <row r="122" spans="2:11" ht="45" customHeight="1">
      <c r="B122" s="311"/>
      <c r="C122" s="264" t="s">
        <v>1577</v>
      </c>
      <c r="D122" s="264"/>
      <c r="E122" s="264"/>
      <c r="F122" s="264"/>
      <c r="G122" s="264"/>
      <c r="H122" s="264"/>
      <c r="I122" s="264"/>
      <c r="J122" s="264"/>
      <c r="K122" s="312"/>
    </row>
    <row r="123" spans="2:11" ht="17.25" customHeight="1">
      <c r="B123" s="313"/>
      <c r="C123" s="288" t="s">
        <v>1523</v>
      </c>
      <c r="D123" s="288"/>
      <c r="E123" s="288"/>
      <c r="F123" s="288" t="s">
        <v>1524</v>
      </c>
      <c r="G123" s="289"/>
      <c r="H123" s="288" t="s">
        <v>57</v>
      </c>
      <c r="I123" s="288" t="s">
        <v>60</v>
      </c>
      <c r="J123" s="288" t="s">
        <v>1525</v>
      </c>
      <c r="K123" s="314"/>
    </row>
    <row r="124" spans="2:11" ht="17.25" customHeight="1">
      <c r="B124" s="313"/>
      <c r="C124" s="290" t="s">
        <v>1526</v>
      </c>
      <c r="D124" s="290"/>
      <c r="E124" s="290"/>
      <c r="F124" s="291" t="s">
        <v>1527</v>
      </c>
      <c r="G124" s="292"/>
      <c r="H124" s="290"/>
      <c r="I124" s="290"/>
      <c r="J124" s="290" t="s">
        <v>1528</v>
      </c>
      <c r="K124" s="314"/>
    </row>
    <row r="125" spans="2:11" ht="5.25" customHeight="1">
      <c r="B125" s="315"/>
      <c r="C125" s="293"/>
      <c r="D125" s="293"/>
      <c r="E125" s="293"/>
      <c r="F125" s="293"/>
      <c r="G125" s="273"/>
      <c r="H125" s="293"/>
      <c r="I125" s="293"/>
      <c r="J125" s="293"/>
      <c r="K125" s="316"/>
    </row>
    <row r="126" spans="2:11" ht="15" customHeight="1">
      <c r="B126" s="315"/>
      <c r="C126" s="273" t="s">
        <v>1532</v>
      </c>
      <c r="D126" s="293"/>
      <c r="E126" s="293"/>
      <c r="F126" s="295" t="s">
        <v>1529</v>
      </c>
      <c r="G126" s="273"/>
      <c r="H126" s="273" t="s">
        <v>1569</v>
      </c>
      <c r="I126" s="273" t="s">
        <v>1531</v>
      </c>
      <c r="J126" s="273">
        <v>120</v>
      </c>
      <c r="K126" s="317"/>
    </row>
    <row r="127" spans="2:11" ht="15" customHeight="1">
      <c r="B127" s="315"/>
      <c r="C127" s="273" t="s">
        <v>1578</v>
      </c>
      <c r="D127" s="273"/>
      <c r="E127" s="273"/>
      <c r="F127" s="295" t="s">
        <v>1529</v>
      </c>
      <c r="G127" s="273"/>
      <c r="H127" s="273" t="s">
        <v>1579</v>
      </c>
      <c r="I127" s="273" t="s">
        <v>1531</v>
      </c>
      <c r="J127" s="273" t="s">
        <v>1580</v>
      </c>
      <c r="K127" s="317"/>
    </row>
    <row r="128" spans="2:11" ht="15" customHeight="1">
      <c r="B128" s="315"/>
      <c r="C128" s="273" t="s">
        <v>1477</v>
      </c>
      <c r="D128" s="273"/>
      <c r="E128" s="273"/>
      <c r="F128" s="295" t="s">
        <v>1529</v>
      </c>
      <c r="G128" s="273"/>
      <c r="H128" s="273" t="s">
        <v>1581</v>
      </c>
      <c r="I128" s="273" t="s">
        <v>1531</v>
      </c>
      <c r="J128" s="273" t="s">
        <v>1580</v>
      </c>
      <c r="K128" s="317"/>
    </row>
    <row r="129" spans="2:11" ht="15" customHeight="1">
      <c r="B129" s="315"/>
      <c r="C129" s="273" t="s">
        <v>1540</v>
      </c>
      <c r="D129" s="273"/>
      <c r="E129" s="273"/>
      <c r="F129" s="295" t="s">
        <v>1535</v>
      </c>
      <c r="G129" s="273"/>
      <c r="H129" s="273" t="s">
        <v>1541</v>
      </c>
      <c r="I129" s="273" t="s">
        <v>1531</v>
      </c>
      <c r="J129" s="273">
        <v>15</v>
      </c>
      <c r="K129" s="317"/>
    </row>
    <row r="130" spans="2:11" ht="15" customHeight="1">
      <c r="B130" s="315"/>
      <c r="C130" s="297" t="s">
        <v>1542</v>
      </c>
      <c r="D130" s="297"/>
      <c r="E130" s="297"/>
      <c r="F130" s="298" t="s">
        <v>1535</v>
      </c>
      <c r="G130" s="297"/>
      <c r="H130" s="297" t="s">
        <v>1543</v>
      </c>
      <c r="I130" s="297" t="s">
        <v>1531</v>
      </c>
      <c r="J130" s="297">
        <v>15</v>
      </c>
      <c r="K130" s="317"/>
    </row>
    <row r="131" spans="2:11" ht="15" customHeight="1">
      <c r="B131" s="315"/>
      <c r="C131" s="297" t="s">
        <v>1544</v>
      </c>
      <c r="D131" s="297"/>
      <c r="E131" s="297"/>
      <c r="F131" s="298" t="s">
        <v>1535</v>
      </c>
      <c r="G131" s="297"/>
      <c r="H131" s="297" t="s">
        <v>1545</v>
      </c>
      <c r="I131" s="297" t="s">
        <v>1531</v>
      </c>
      <c r="J131" s="297">
        <v>20</v>
      </c>
      <c r="K131" s="317"/>
    </row>
    <row r="132" spans="2:11" ht="15" customHeight="1">
      <c r="B132" s="315"/>
      <c r="C132" s="297" t="s">
        <v>1546</v>
      </c>
      <c r="D132" s="297"/>
      <c r="E132" s="297"/>
      <c r="F132" s="298" t="s">
        <v>1535</v>
      </c>
      <c r="G132" s="297"/>
      <c r="H132" s="297" t="s">
        <v>1547</v>
      </c>
      <c r="I132" s="297" t="s">
        <v>1531</v>
      </c>
      <c r="J132" s="297">
        <v>20</v>
      </c>
      <c r="K132" s="317"/>
    </row>
    <row r="133" spans="2:11" ht="15" customHeight="1">
      <c r="B133" s="315"/>
      <c r="C133" s="273" t="s">
        <v>1534</v>
      </c>
      <c r="D133" s="273"/>
      <c r="E133" s="273"/>
      <c r="F133" s="295" t="s">
        <v>1535</v>
      </c>
      <c r="G133" s="273"/>
      <c r="H133" s="273" t="s">
        <v>1569</v>
      </c>
      <c r="I133" s="273" t="s">
        <v>1531</v>
      </c>
      <c r="J133" s="273">
        <v>50</v>
      </c>
      <c r="K133" s="317"/>
    </row>
    <row r="134" spans="2:11" ht="15" customHeight="1">
      <c r="B134" s="315"/>
      <c r="C134" s="273" t="s">
        <v>1548</v>
      </c>
      <c r="D134" s="273"/>
      <c r="E134" s="273"/>
      <c r="F134" s="295" t="s">
        <v>1535</v>
      </c>
      <c r="G134" s="273"/>
      <c r="H134" s="273" t="s">
        <v>1569</v>
      </c>
      <c r="I134" s="273" t="s">
        <v>1531</v>
      </c>
      <c r="J134" s="273">
        <v>50</v>
      </c>
      <c r="K134" s="317"/>
    </row>
    <row r="135" spans="2:11" ht="15" customHeight="1">
      <c r="B135" s="315"/>
      <c r="C135" s="273" t="s">
        <v>1554</v>
      </c>
      <c r="D135" s="273"/>
      <c r="E135" s="273"/>
      <c r="F135" s="295" t="s">
        <v>1535</v>
      </c>
      <c r="G135" s="273"/>
      <c r="H135" s="273" t="s">
        <v>1569</v>
      </c>
      <c r="I135" s="273" t="s">
        <v>1531</v>
      </c>
      <c r="J135" s="273">
        <v>50</v>
      </c>
      <c r="K135" s="317"/>
    </row>
    <row r="136" spans="2:11" ht="15" customHeight="1">
      <c r="B136" s="315"/>
      <c r="C136" s="273" t="s">
        <v>1556</v>
      </c>
      <c r="D136" s="273"/>
      <c r="E136" s="273"/>
      <c r="F136" s="295" t="s">
        <v>1535</v>
      </c>
      <c r="G136" s="273"/>
      <c r="H136" s="273" t="s">
        <v>1569</v>
      </c>
      <c r="I136" s="273" t="s">
        <v>1531</v>
      </c>
      <c r="J136" s="273">
        <v>50</v>
      </c>
      <c r="K136" s="317"/>
    </row>
    <row r="137" spans="2:11" ht="15" customHeight="1">
      <c r="B137" s="315"/>
      <c r="C137" s="273" t="s">
        <v>1557</v>
      </c>
      <c r="D137" s="273"/>
      <c r="E137" s="273"/>
      <c r="F137" s="295" t="s">
        <v>1535</v>
      </c>
      <c r="G137" s="273"/>
      <c r="H137" s="273" t="s">
        <v>1582</v>
      </c>
      <c r="I137" s="273" t="s">
        <v>1531</v>
      </c>
      <c r="J137" s="273">
        <v>255</v>
      </c>
      <c r="K137" s="317"/>
    </row>
    <row r="138" spans="2:11" ht="15" customHeight="1">
      <c r="B138" s="315"/>
      <c r="C138" s="273" t="s">
        <v>1559</v>
      </c>
      <c r="D138" s="273"/>
      <c r="E138" s="273"/>
      <c r="F138" s="295" t="s">
        <v>1529</v>
      </c>
      <c r="G138" s="273"/>
      <c r="H138" s="273" t="s">
        <v>1583</v>
      </c>
      <c r="I138" s="273" t="s">
        <v>1561</v>
      </c>
      <c r="J138" s="273"/>
      <c r="K138" s="317"/>
    </row>
    <row r="139" spans="2:11" ht="15" customHeight="1">
      <c r="B139" s="315"/>
      <c r="C139" s="273" t="s">
        <v>1562</v>
      </c>
      <c r="D139" s="273"/>
      <c r="E139" s="273"/>
      <c r="F139" s="295" t="s">
        <v>1529</v>
      </c>
      <c r="G139" s="273"/>
      <c r="H139" s="273" t="s">
        <v>1584</v>
      </c>
      <c r="I139" s="273" t="s">
        <v>1564</v>
      </c>
      <c r="J139" s="273"/>
      <c r="K139" s="317"/>
    </row>
    <row r="140" spans="2:11" ht="15" customHeight="1">
      <c r="B140" s="315"/>
      <c r="C140" s="273" t="s">
        <v>1565</v>
      </c>
      <c r="D140" s="273"/>
      <c r="E140" s="273"/>
      <c r="F140" s="295" t="s">
        <v>1529</v>
      </c>
      <c r="G140" s="273"/>
      <c r="H140" s="273" t="s">
        <v>1565</v>
      </c>
      <c r="I140" s="273" t="s">
        <v>1564</v>
      </c>
      <c r="J140" s="273"/>
      <c r="K140" s="317"/>
    </row>
    <row r="141" spans="2:11" ht="15" customHeight="1">
      <c r="B141" s="315"/>
      <c r="C141" s="273" t="s">
        <v>41</v>
      </c>
      <c r="D141" s="273"/>
      <c r="E141" s="273"/>
      <c r="F141" s="295" t="s">
        <v>1529</v>
      </c>
      <c r="G141" s="273"/>
      <c r="H141" s="273" t="s">
        <v>1585</v>
      </c>
      <c r="I141" s="273" t="s">
        <v>1564</v>
      </c>
      <c r="J141" s="273"/>
      <c r="K141" s="317"/>
    </row>
    <row r="142" spans="2:11" ht="15" customHeight="1">
      <c r="B142" s="315"/>
      <c r="C142" s="273" t="s">
        <v>1586</v>
      </c>
      <c r="D142" s="273"/>
      <c r="E142" s="273"/>
      <c r="F142" s="295" t="s">
        <v>1529</v>
      </c>
      <c r="G142" s="273"/>
      <c r="H142" s="273" t="s">
        <v>1587</v>
      </c>
      <c r="I142" s="273" t="s">
        <v>1564</v>
      </c>
      <c r="J142" s="273"/>
      <c r="K142" s="317"/>
    </row>
    <row r="143" spans="2:11" ht="15" customHeight="1">
      <c r="B143" s="318"/>
      <c r="C143" s="319"/>
      <c r="D143" s="319"/>
      <c r="E143" s="319"/>
      <c r="F143" s="319"/>
      <c r="G143" s="319"/>
      <c r="H143" s="319"/>
      <c r="I143" s="319"/>
      <c r="J143" s="319"/>
      <c r="K143" s="320"/>
    </row>
    <row r="144" spans="2:11" ht="18.75" customHeight="1">
      <c r="B144" s="270"/>
      <c r="C144" s="270"/>
      <c r="D144" s="270"/>
      <c r="E144" s="270"/>
      <c r="F144" s="307"/>
      <c r="G144" s="270"/>
      <c r="H144" s="270"/>
      <c r="I144" s="270"/>
      <c r="J144" s="270"/>
      <c r="K144" s="270"/>
    </row>
    <row r="145" spans="2:11" ht="18.75" customHeight="1">
      <c r="B145" s="281"/>
      <c r="C145" s="281"/>
      <c r="D145" s="281"/>
      <c r="E145" s="281"/>
      <c r="F145" s="281"/>
      <c r="G145" s="281"/>
      <c r="H145" s="281"/>
      <c r="I145" s="281"/>
      <c r="J145" s="281"/>
      <c r="K145" s="281"/>
    </row>
    <row r="146" spans="2:11" ht="7.5" customHeight="1">
      <c r="B146" s="282"/>
      <c r="C146" s="283"/>
      <c r="D146" s="283"/>
      <c r="E146" s="283"/>
      <c r="F146" s="283"/>
      <c r="G146" s="283"/>
      <c r="H146" s="283"/>
      <c r="I146" s="283"/>
      <c r="J146" s="283"/>
      <c r="K146" s="284"/>
    </row>
    <row r="147" spans="2:11" ht="45" customHeight="1">
      <c r="B147" s="285"/>
      <c r="C147" s="286" t="s">
        <v>1588</v>
      </c>
      <c r="D147" s="286"/>
      <c r="E147" s="286"/>
      <c r="F147" s="286"/>
      <c r="G147" s="286"/>
      <c r="H147" s="286"/>
      <c r="I147" s="286"/>
      <c r="J147" s="286"/>
      <c r="K147" s="287"/>
    </row>
    <row r="148" spans="2:11" ht="17.25" customHeight="1">
      <c r="B148" s="285"/>
      <c r="C148" s="288" t="s">
        <v>1523</v>
      </c>
      <c r="D148" s="288"/>
      <c r="E148" s="288"/>
      <c r="F148" s="288" t="s">
        <v>1524</v>
      </c>
      <c r="G148" s="289"/>
      <c r="H148" s="288" t="s">
        <v>57</v>
      </c>
      <c r="I148" s="288" t="s">
        <v>60</v>
      </c>
      <c r="J148" s="288" t="s">
        <v>1525</v>
      </c>
      <c r="K148" s="287"/>
    </row>
    <row r="149" spans="2:11" ht="17.25" customHeight="1">
      <c r="B149" s="285"/>
      <c r="C149" s="290" t="s">
        <v>1526</v>
      </c>
      <c r="D149" s="290"/>
      <c r="E149" s="290"/>
      <c r="F149" s="291" t="s">
        <v>1527</v>
      </c>
      <c r="G149" s="292"/>
      <c r="H149" s="290"/>
      <c r="I149" s="290"/>
      <c r="J149" s="290" t="s">
        <v>1528</v>
      </c>
      <c r="K149" s="287"/>
    </row>
    <row r="150" spans="2:11" ht="5.25" customHeight="1">
      <c r="B150" s="296"/>
      <c r="C150" s="293"/>
      <c r="D150" s="293"/>
      <c r="E150" s="293"/>
      <c r="F150" s="293"/>
      <c r="G150" s="294"/>
      <c r="H150" s="293"/>
      <c r="I150" s="293"/>
      <c r="J150" s="293"/>
      <c r="K150" s="317"/>
    </row>
    <row r="151" spans="2:11" ht="15" customHeight="1">
      <c r="B151" s="296"/>
      <c r="C151" s="321" t="s">
        <v>1532</v>
      </c>
      <c r="D151" s="273"/>
      <c r="E151" s="273"/>
      <c r="F151" s="322" t="s">
        <v>1529</v>
      </c>
      <c r="G151" s="273"/>
      <c r="H151" s="321" t="s">
        <v>1569</v>
      </c>
      <c r="I151" s="321" t="s">
        <v>1531</v>
      </c>
      <c r="J151" s="321">
        <v>120</v>
      </c>
      <c r="K151" s="317"/>
    </row>
    <row r="152" spans="2:11" ht="15" customHeight="1">
      <c r="B152" s="296"/>
      <c r="C152" s="321" t="s">
        <v>1578</v>
      </c>
      <c r="D152" s="273"/>
      <c r="E152" s="273"/>
      <c r="F152" s="322" t="s">
        <v>1529</v>
      </c>
      <c r="G152" s="273"/>
      <c r="H152" s="321" t="s">
        <v>1589</v>
      </c>
      <c r="I152" s="321" t="s">
        <v>1531</v>
      </c>
      <c r="J152" s="321" t="s">
        <v>1580</v>
      </c>
      <c r="K152" s="317"/>
    </row>
    <row r="153" spans="2:11" ht="15" customHeight="1">
      <c r="B153" s="296"/>
      <c r="C153" s="321" t="s">
        <v>1477</v>
      </c>
      <c r="D153" s="273"/>
      <c r="E153" s="273"/>
      <c r="F153" s="322" t="s">
        <v>1529</v>
      </c>
      <c r="G153" s="273"/>
      <c r="H153" s="321" t="s">
        <v>1590</v>
      </c>
      <c r="I153" s="321" t="s">
        <v>1531</v>
      </c>
      <c r="J153" s="321" t="s">
        <v>1580</v>
      </c>
      <c r="K153" s="317"/>
    </row>
    <row r="154" spans="2:11" ht="15" customHeight="1">
      <c r="B154" s="296"/>
      <c r="C154" s="321" t="s">
        <v>1534</v>
      </c>
      <c r="D154" s="273"/>
      <c r="E154" s="273"/>
      <c r="F154" s="322" t="s">
        <v>1535</v>
      </c>
      <c r="G154" s="273"/>
      <c r="H154" s="321" t="s">
        <v>1569</v>
      </c>
      <c r="I154" s="321" t="s">
        <v>1531</v>
      </c>
      <c r="J154" s="321">
        <v>50</v>
      </c>
      <c r="K154" s="317"/>
    </row>
    <row r="155" spans="2:11" ht="15" customHeight="1">
      <c r="B155" s="296"/>
      <c r="C155" s="321" t="s">
        <v>1537</v>
      </c>
      <c r="D155" s="273"/>
      <c r="E155" s="273"/>
      <c r="F155" s="322" t="s">
        <v>1529</v>
      </c>
      <c r="G155" s="273"/>
      <c r="H155" s="321" t="s">
        <v>1569</v>
      </c>
      <c r="I155" s="321" t="s">
        <v>1539</v>
      </c>
      <c r="J155" s="321"/>
      <c r="K155" s="317"/>
    </row>
    <row r="156" spans="2:11" ht="15" customHeight="1">
      <c r="B156" s="296"/>
      <c r="C156" s="321" t="s">
        <v>1548</v>
      </c>
      <c r="D156" s="273"/>
      <c r="E156" s="273"/>
      <c r="F156" s="322" t="s">
        <v>1535</v>
      </c>
      <c r="G156" s="273"/>
      <c r="H156" s="321" t="s">
        <v>1569</v>
      </c>
      <c r="I156" s="321" t="s">
        <v>1531</v>
      </c>
      <c r="J156" s="321">
        <v>50</v>
      </c>
      <c r="K156" s="317"/>
    </row>
    <row r="157" spans="2:11" ht="15" customHeight="1">
      <c r="B157" s="296"/>
      <c r="C157" s="321" t="s">
        <v>1556</v>
      </c>
      <c r="D157" s="273"/>
      <c r="E157" s="273"/>
      <c r="F157" s="322" t="s">
        <v>1535</v>
      </c>
      <c r="G157" s="273"/>
      <c r="H157" s="321" t="s">
        <v>1569</v>
      </c>
      <c r="I157" s="321" t="s">
        <v>1531</v>
      </c>
      <c r="J157" s="321">
        <v>50</v>
      </c>
      <c r="K157" s="317"/>
    </row>
    <row r="158" spans="2:11" ht="15" customHeight="1">
      <c r="B158" s="296"/>
      <c r="C158" s="321" t="s">
        <v>1554</v>
      </c>
      <c r="D158" s="273"/>
      <c r="E158" s="273"/>
      <c r="F158" s="322" t="s">
        <v>1535</v>
      </c>
      <c r="G158" s="273"/>
      <c r="H158" s="321" t="s">
        <v>1569</v>
      </c>
      <c r="I158" s="321" t="s">
        <v>1531</v>
      </c>
      <c r="J158" s="321">
        <v>50</v>
      </c>
      <c r="K158" s="317"/>
    </row>
    <row r="159" spans="2:11" ht="15" customHeight="1">
      <c r="B159" s="296"/>
      <c r="C159" s="321" t="s">
        <v>96</v>
      </c>
      <c r="D159" s="273"/>
      <c r="E159" s="273"/>
      <c r="F159" s="322" t="s">
        <v>1529</v>
      </c>
      <c r="G159" s="273"/>
      <c r="H159" s="321" t="s">
        <v>1591</v>
      </c>
      <c r="I159" s="321" t="s">
        <v>1531</v>
      </c>
      <c r="J159" s="321" t="s">
        <v>1592</v>
      </c>
      <c r="K159" s="317"/>
    </row>
    <row r="160" spans="2:11" ht="15" customHeight="1">
      <c r="B160" s="296"/>
      <c r="C160" s="321" t="s">
        <v>1593</v>
      </c>
      <c r="D160" s="273"/>
      <c r="E160" s="273"/>
      <c r="F160" s="322" t="s">
        <v>1529</v>
      </c>
      <c r="G160" s="273"/>
      <c r="H160" s="321" t="s">
        <v>1594</v>
      </c>
      <c r="I160" s="321" t="s">
        <v>1564</v>
      </c>
      <c r="J160" s="321"/>
      <c r="K160" s="317"/>
    </row>
    <row r="161" spans="2:11" ht="15" customHeight="1">
      <c r="B161" s="323"/>
      <c r="C161" s="305"/>
      <c r="D161" s="305"/>
      <c r="E161" s="305"/>
      <c r="F161" s="305"/>
      <c r="G161" s="305"/>
      <c r="H161" s="305"/>
      <c r="I161" s="305"/>
      <c r="J161" s="305"/>
      <c r="K161" s="324"/>
    </row>
    <row r="162" spans="2:11" ht="18.75" customHeight="1">
      <c r="B162" s="270"/>
      <c r="C162" s="273"/>
      <c r="D162" s="273"/>
      <c r="E162" s="273"/>
      <c r="F162" s="295"/>
      <c r="G162" s="273"/>
      <c r="H162" s="273"/>
      <c r="I162" s="273"/>
      <c r="J162" s="273"/>
      <c r="K162" s="270"/>
    </row>
    <row r="163" spans="2:11" ht="18.75" customHeight="1">
      <c r="B163" s="281"/>
      <c r="C163" s="281"/>
      <c r="D163" s="281"/>
      <c r="E163" s="281"/>
      <c r="F163" s="281"/>
      <c r="G163" s="281"/>
      <c r="H163" s="281"/>
      <c r="I163" s="281"/>
      <c r="J163" s="281"/>
      <c r="K163" s="281"/>
    </row>
    <row r="164" spans="2:11" ht="7.5" customHeight="1">
      <c r="B164" s="260"/>
      <c r="C164" s="261"/>
      <c r="D164" s="261"/>
      <c r="E164" s="261"/>
      <c r="F164" s="261"/>
      <c r="G164" s="261"/>
      <c r="H164" s="261"/>
      <c r="I164" s="261"/>
      <c r="J164" s="261"/>
      <c r="K164" s="262"/>
    </row>
    <row r="165" spans="2:11" ht="45" customHeight="1">
      <c r="B165" s="263"/>
      <c r="C165" s="264" t="s">
        <v>1595</v>
      </c>
      <c r="D165" s="264"/>
      <c r="E165" s="264"/>
      <c r="F165" s="264"/>
      <c r="G165" s="264"/>
      <c r="H165" s="264"/>
      <c r="I165" s="264"/>
      <c r="J165" s="264"/>
      <c r="K165" s="265"/>
    </row>
    <row r="166" spans="2:11" ht="17.25" customHeight="1">
      <c r="B166" s="263"/>
      <c r="C166" s="288" t="s">
        <v>1523</v>
      </c>
      <c r="D166" s="288"/>
      <c r="E166" s="288"/>
      <c r="F166" s="288" t="s">
        <v>1524</v>
      </c>
      <c r="G166" s="325"/>
      <c r="H166" s="326" t="s">
        <v>57</v>
      </c>
      <c r="I166" s="326" t="s">
        <v>60</v>
      </c>
      <c r="J166" s="288" t="s">
        <v>1525</v>
      </c>
      <c r="K166" s="265"/>
    </row>
    <row r="167" spans="2:11" ht="17.25" customHeight="1">
      <c r="B167" s="266"/>
      <c r="C167" s="290" t="s">
        <v>1526</v>
      </c>
      <c r="D167" s="290"/>
      <c r="E167" s="290"/>
      <c r="F167" s="291" t="s">
        <v>1527</v>
      </c>
      <c r="G167" s="327"/>
      <c r="H167" s="328"/>
      <c r="I167" s="328"/>
      <c r="J167" s="290" t="s">
        <v>1528</v>
      </c>
      <c r="K167" s="268"/>
    </row>
    <row r="168" spans="2:11" ht="5.25" customHeight="1">
      <c r="B168" s="296"/>
      <c r="C168" s="293"/>
      <c r="D168" s="293"/>
      <c r="E168" s="293"/>
      <c r="F168" s="293"/>
      <c r="G168" s="294"/>
      <c r="H168" s="293"/>
      <c r="I168" s="293"/>
      <c r="J168" s="293"/>
      <c r="K168" s="317"/>
    </row>
    <row r="169" spans="2:11" ht="15" customHeight="1">
      <c r="B169" s="296"/>
      <c r="C169" s="273" t="s">
        <v>1532</v>
      </c>
      <c r="D169" s="273"/>
      <c r="E169" s="273"/>
      <c r="F169" s="295" t="s">
        <v>1529</v>
      </c>
      <c r="G169" s="273"/>
      <c r="H169" s="273" t="s">
        <v>1569</v>
      </c>
      <c r="I169" s="273" t="s">
        <v>1531</v>
      </c>
      <c r="J169" s="273">
        <v>120</v>
      </c>
      <c r="K169" s="317"/>
    </row>
    <row r="170" spans="2:11" ht="15" customHeight="1">
      <c r="B170" s="296"/>
      <c r="C170" s="273" t="s">
        <v>1578</v>
      </c>
      <c r="D170" s="273"/>
      <c r="E170" s="273"/>
      <c r="F170" s="295" t="s">
        <v>1529</v>
      </c>
      <c r="G170" s="273"/>
      <c r="H170" s="273" t="s">
        <v>1579</v>
      </c>
      <c r="I170" s="273" t="s">
        <v>1531</v>
      </c>
      <c r="J170" s="273" t="s">
        <v>1580</v>
      </c>
      <c r="K170" s="317"/>
    </row>
    <row r="171" spans="2:11" ht="15" customHeight="1">
      <c r="B171" s="296"/>
      <c r="C171" s="273" t="s">
        <v>1477</v>
      </c>
      <c r="D171" s="273"/>
      <c r="E171" s="273"/>
      <c r="F171" s="295" t="s">
        <v>1529</v>
      </c>
      <c r="G171" s="273"/>
      <c r="H171" s="273" t="s">
        <v>1596</v>
      </c>
      <c r="I171" s="273" t="s">
        <v>1531</v>
      </c>
      <c r="J171" s="273" t="s">
        <v>1580</v>
      </c>
      <c r="K171" s="317"/>
    </row>
    <row r="172" spans="2:11" ht="15" customHeight="1">
      <c r="B172" s="296"/>
      <c r="C172" s="273" t="s">
        <v>1534</v>
      </c>
      <c r="D172" s="273"/>
      <c r="E172" s="273"/>
      <c r="F172" s="295" t="s">
        <v>1535</v>
      </c>
      <c r="G172" s="273"/>
      <c r="H172" s="273" t="s">
        <v>1596</v>
      </c>
      <c r="I172" s="273" t="s">
        <v>1531</v>
      </c>
      <c r="J172" s="273">
        <v>50</v>
      </c>
      <c r="K172" s="317"/>
    </row>
    <row r="173" spans="2:11" ht="15" customHeight="1">
      <c r="B173" s="296"/>
      <c r="C173" s="273" t="s">
        <v>1537</v>
      </c>
      <c r="D173" s="273"/>
      <c r="E173" s="273"/>
      <c r="F173" s="295" t="s">
        <v>1529</v>
      </c>
      <c r="G173" s="273"/>
      <c r="H173" s="273" t="s">
        <v>1596</v>
      </c>
      <c r="I173" s="273" t="s">
        <v>1539</v>
      </c>
      <c r="J173" s="273"/>
      <c r="K173" s="317"/>
    </row>
    <row r="174" spans="2:11" ht="15" customHeight="1">
      <c r="B174" s="296"/>
      <c r="C174" s="273" t="s">
        <v>1548</v>
      </c>
      <c r="D174" s="273"/>
      <c r="E174" s="273"/>
      <c r="F174" s="295" t="s">
        <v>1535</v>
      </c>
      <c r="G174" s="273"/>
      <c r="H174" s="273" t="s">
        <v>1596</v>
      </c>
      <c r="I174" s="273" t="s">
        <v>1531</v>
      </c>
      <c r="J174" s="273">
        <v>50</v>
      </c>
      <c r="K174" s="317"/>
    </row>
    <row r="175" spans="2:11" ht="15" customHeight="1">
      <c r="B175" s="296"/>
      <c r="C175" s="273" t="s">
        <v>1556</v>
      </c>
      <c r="D175" s="273"/>
      <c r="E175" s="273"/>
      <c r="F175" s="295" t="s">
        <v>1535</v>
      </c>
      <c r="G175" s="273"/>
      <c r="H175" s="273" t="s">
        <v>1596</v>
      </c>
      <c r="I175" s="273" t="s">
        <v>1531</v>
      </c>
      <c r="J175" s="273">
        <v>50</v>
      </c>
      <c r="K175" s="317"/>
    </row>
    <row r="176" spans="2:11" ht="15" customHeight="1">
      <c r="B176" s="296"/>
      <c r="C176" s="273" t="s">
        <v>1554</v>
      </c>
      <c r="D176" s="273"/>
      <c r="E176" s="273"/>
      <c r="F176" s="295" t="s">
        <v>1535</v>
      </c>
      <c r="G176" s="273"/>
      <c r="H176" s="273" t="s">
        <v>1596</v>
      </c>
      <c r="I176" s="273" t="s">
        <v>1531</v>
      </c>
      <c r="J176" s="273">
        <v>50</v>
      </c>
      <c r="K176" s="317"/>
    </row>
    <row r="177" spans="2:11" ht="15" customHeight="1">
      <c r="B177" s="296"/>
      <c r="C177" s="273" t="s">
        <v>126</v>
      </c>
      <c r="D177" s="273"/>
      <c r="E177" s="273"/>
      <c r="F177" s="295" t="s">
        <v>1529</v>
      </c>
      <c r="G177" s="273"/>
      <c r="H177" s="273" t="s">
        <v>1597</v>
      </c>
      <c r="I177" s="273" t="s">
        <v>1598</v>
      </c>
      <c r="J177" s="273"/>
      <c r="K177" s="317"/>
    </row>
    <row r="178" spans="2:11" ht="15" customHeight="1">
      <c r="B178" s="296"/>
      <c r="C178" s="273" t="s">
        <v>60</v>
      </c>
      <c r="D178" s="273"/>
      <c r="E178" s="273"/>
      <c r="F178" s="295" t="s">
        <v>1529</v>
      </c>
      <c r="G178" s="273"/>
      <c r="H178" s="273" t="s">
        <v>1599</v>
      </c>
      <c r="I178" s="273" t="s">
        <v>1600</v>
      </c>
      <c r="J178" s="273">
        <v>1</v>
      </c>
      <c r="K178" s="317"/>
    </row>
    <row r="179" spans="2:11" ht="15" customHeight="1">
      <c r="B179" s="296"/>
      <c r="C179" s="273" t="s">
        <v>56</v>
      </c>
      <c r="D179" s="273"/>
      <c r="E179" s="273"/>
      <c r="F179" s="295" t="s">
        <v>1529</v>
      </c>
      <c r="G179" s="273"/>
      <c r="H179" s="273" t="s">
        <v>1601</v>
      </c>
      <c r="I179" s="273" t="s">
        <v>1531</v>
      </c>
      <c r="J179" s="273">
        <v>20</v>
      </c>
      <c r="K179" s="317"/>
    </row>
    <row r="180" spans="2:11" ht="15" customHeight="1">
      <c r="B180" s="296"/>
      <c r="C180" s="273" t="s">
        <v>57</v>
      </c>
      <c r="D180" s="273"/>
      <c r="E180" s="273"/>
      <c r="F180" s="295" t="s">
        <v>1529</v>
      </c>
      <c r="G180" s="273"/>
      <c r="H180" s="273" t="s">
        <v>1602</v>
      </c>
      <c r="I180" s="273" t="s">
        <v>1531</v>
      </c>
      <c r="J180" s="273">
        <v>255</v>
      </c>
      <c r="K180" s="317"/>
    </row>
    <row r="181" spans="2:11" ht="15" customHeight="1">
      <c r="B181" s="296"/>
      <c r="C181" s="273" t="s">
        <v>127</v>
      </c>
      <c r="D181" s="273"/>
      <c r="E181" s="273"/>
      <c r="F181" s="295" t="s">
        <v>1529</v>
      </c>
      <c r="G181" s="273"/>
      <c r="H181" s="273" t="s">
        <v>1493</v>
      </c>
      <c r="I181" s="273" t="s">
        <v>1531</v>
      </c>
      <c r="J181" s="273">
        <v>10</v>
      </c>
      <c r="K181" s="317"/>
    </row>
    <row r="182" spans="2:11" ht="15" customHeight="1">
      <c r="B182" s="296"/>
      <c r="C182" s="273" t="s">
        <v>128</v>
      </c>
      <c r="D182" s="273"/>
      <c r="E182" s="273"/>
      <c r="F182" s="295" t="s">
        <v>1529</v>
      </c>
      <c r="G182" s="273"/>
      <c r="H182" s="273" t="s">
        <v>1603</v>
      </c>
      <c r="I182" s="273" t="s">
        <v>1564</v>
      </c>
      <c r="J182" s="273"/>
      <c r="K182" s="317"/>
    </row>
    <row r="183" spans="2:11" ht="15" customHeight="1">
      <c r="B183" s="296"/>
      <c r="C183" s="273" t="s">
        <v>1604</v>
      </c>
      <c r="D183" s="273"/>
      <c r="E183" s="273"/>
      <c r="F183" s="295" t="s">
        <v>1529</v>
      </c>
      <c r="G183" s="273"/>
      <c r="H183" s="273" t="s">
        <v>1605</v>
      </c>
      <c r="I183" s="273" t="s">
        <v>1564</v>
      </c>
      <c r="J183" s="273"/>
      <c r="K183" s="317"/>
    </row>
    <row r="184" spans="2:11" ht="15" customHeight="1">
      <c r="B184" s="296"/>
      <c r="C184" s="273" t="s">
        <v>1593</v>
      </c>
      <c r="D184" s="273"/>
      <c r="E184" s="273"/>
      <c r="F184" s="295" t="s">
        <v>1529</v>
      </c>
      <c r="G184" s="273"/>
      <c r="H184" s="273" t="s">
        <v>1606</v>
      </c>
      <c r="I184" s="273" t="s">
        <v>1564</v>
      </c>
      <c r="J184" s="273"/>
      <c r="K184" s="317"/>
    </row>
    <row r="185" spans="2:11" ht="15" customHeight="1">
      <c r="B185" s="296"/>
      <c r="C185" s="273" t="s">
        <v>130</v>
      </c>
      <c r="D185" s="273"/>
      <c r="E185" s="273"/>
      <c r="F185" s="295" t="s">
        <v>1535</v>
      </c>
      <c r="G185" s="273"/>
      <c r="H185" s="273" t="s">
        <v>1607</v>
      </c>
      <c r="I185" s="273" t="s">
        <v>1531</v>
      </c>
      <c r="J185" s="273">
        <v>50</v>
      </c>
      <c r="K185" s="317"/>
    </row>
    <row r="186" spans="2:11" ht="15" customHeight="1">
      <c r="B186" s="296"/>
      <c r="C186" s="273" t="s">
        <v>1608</v>
      </c>
      <c r="D186" s="273"/>
      <c r="E186" s="273"/>
      <c r="F186" s="295" t="s">
        <v>1535</v>
      </c>
      <c r="G186" s="273"/>
      <c r="H186" s="273" t="s">
        <v>1609</v>
      </c>
      <c r="I186" s="273" t="s">
        <v>1610</v>
      </c>
      <c r="J186" s="273"/>
      <c r="K186" s="317"/>
    </row>
    <row r="187" spans="2:11" ht="15" customHeight="1">
      <c r="B187" s="296"/>
      <c r="C187" s="273" t="s">
        <v>1611</v>
      </c>
      <c r="D187" s="273"/>
      <c r="E187" s="273"/>
      <c r="F187" s="295" t="s">
        <v>1535</v>
      </c>
      <c r="G187" s="273"/>
      <c r="H187" s="273" t="s">
        <v>1612</v>
      </c>
      <c r="I187" s="273" t="s">
        <v>1610</v>
      </c>
      <c r="J187" s="273"/>
      <c r="K187" s="317"/>
    </row>
    <row r="188" spans="2:11" ht="15" customHeight="1">
      <c r="B188" s="296"/>
      <c r="C188" s="273" t="s">
        <v>1613</v>
      </c>
      <c r="D188" s="273"/>
      <c r="E188" s="273"/>
      <c r="F188" s="295" t="s">
        <v>1535</v>
      </c>
      <c r="G188" s="273"/>
      <c r="H188" s="273" t="s">
        <v>1614</v>
      </c>
      <c r="I188" s="273" t="s">
        <v>1610</v>
      </c>
      <c r="J188" s="273"/>
      <c r="K188" s="317"/>
    </row>
    <row r="189" spans="2:11" ht="15" customHeight="1">
      <c r="B189" s="296"/>
      <c r="C189" s="329" t="s">
        <v>1615</v>
      </c>
      <c r="D189" s="273"/>
      <c r="E189" s="273"/>
      <c r="F189" s="295" t="s">
        <v>1535</v>
      </c>
      <c r="G189" s="273"/>
      <c r="H189" s="273" t="s">
        <v>1616</v>
      </c>
      <c r="I189" s="273" t="s">
        <v>1617</v>
      </c>
      <c r="J189" s="330" t="s">
        <v>1618</v>
      </c>
      <c r="K189" s="317"/>
    </row>
    <row r="190" spans="2:11" ht="15" customHeight="1">
      <c r="B190" s="296"/>
      <c r="C190" s="280" t="s">
        <v>45</v>
      </c>
      <c r="D190" s="273"/>
      <c r="E190" s="273"/>
      <c r="F190" s="295" t="s">
        <v>1529</v>
      </c>
      <c r="G190" s="273"/>
      <c r="H190" s="270" t="s">
        <v>1619</v>
      </c>
      <c r="I190" s="273" t="s">
        <v>1620</v>
      </c>
      <c r="J190" s="273"/>
      <c r="K190" s="317"/>
    </row>
    <row r="191" spans="2:11" ht="15" customHeight="1">
      <c r="B191" s="296"/>
      <c r="C191" s="280" t="s">
        <v>1621</v>
      </c>
      <c r="D191" s="273"/>
      <c r="E191" s="273"/>
      <c r="F191" s="295" t="s">
        <v>1529</v>
      </c>
      <c r="G191" s="273"/>
      <c r="H191" s="273" t="s">
        <v>1622</v>
      </c>
      <c r="I191" s="273" t="s">
        <v>1564</v>
      </c>
      <c r="J191" s="273"/>
      <c r="K191" s="317"/>
    </row>
    <row r="192" spans="2:11" ht="15" customHeight="1">
      <c r="B192" s="296"/>
      <c r="C192" s="280" t="s">
        <v>1623</v>
      </c>
      <c r="D192" s="273"/>
      <c r="E192" s="273"/>
      <c r="F192" s="295" t="s">
        <v>1529</v>
      </c>
      <c r="G192" s="273"/>
      <c r="H192" s="273" t="s">
        <v>1624</v>
      </c>
      <c r="I192" s="273" t="s">
        <v>1564</v>
      </c>
      <c r="J192" s="273"/>
      <c r="K192" s="317"/>
    </row>
    <row r="193" spans="2:11" ht="15" customHeight="1">
      <c r="B193" s="296"/>
      <c r="C193" s="280" t="s">
        <v>1625</v>
      </c>
      <c r="D193" s="273"/>
      <c r="E193" s="273"/>
      <c r="F193" s="295" t="s">
        <v>1535</v>
      </c>
      <c r="G193" s="273"/>
      <c r="H193" s="273" t="s">
        <v>1626</v>
      </c>
      <c r="I193" s="273" t="s">
        <v>1564</v>
      </c>
      <c r="J193" s="273"/>
      <c r="K193" s="317"/>
    </row>
    <row r="194" spans="2:11" ht="15" customHeight="1">
      <c r="B194" s="323"/>
      <c r="C194" s="331"/>
      <c r="D194" s="305"/>
      <c r="E194" s="305"/>
      <c r="F194" s="305"/>
      <c r="G194" s="305"/>
      <c r="H194" s="305"/>
      <c r="I194" s="305"/>
      <c r="J194" s="305"/>
      <c r="K194" s="324"/>
    </row>
    <row r="195" spans="2:11" ht="18.75" customHeight="1">
      <c r="B195" s="270"/>
      <c r="C195" s="273"/>
      <c r="D195" s="273"/>
      <c r="E195" s="273"/>
      <c r="F195" s="295"/>
      <c r="G195" s="273"/>
      <c r="H195" s="273"/>
      <c r="I195" s="273"/>
      <c r="J195" s="273"/>
      <c r="K195" s="270"/>
    </row>
    <row r="196" spans="2:11" ht="18.75" customHeight="1">
      <c r="B196" s="270"/>
      <c r="C196" s="273"/>
      <c r="D196" s="273"/>
      <c r="E196" s="273"/>
      <c r="F196" s="295"/>
      <c r="G196" s="273"/>
      <c r="H196" s="273"/>
      <c r="I196" s="273"/>
      <c r="J196" s="273"/>
      <c r="K196" s="270"/>
    </row>
    <row r="197" spans="2:11" ht="18.75" customHeight="1">
      <c r="B197" s="281"/>
      <c r="C197" s="281"/>
      <c r="D197" s="281"/>
      <c r="E197" s="281"/>
      <c r="F197" s="281"/>
      <c r="G197" s="281"/>
      <c r="H197" s="281"/>
      <c r="I197" s="281"/>
      <c r="J197" s="281"/>
      <c r="K197" s="281"/>
    </row>
    <row r="198" spans="2:11" ht="13.5">
      <c r="B198" s="260"/>
      <c r="C198" s="261"/>
      <c r="D198" s="261"/>
      <c r="E198" s="261"/>
      <c r="F198" s="261"/>
      <c r="G198" s="261"/>
      <c r="H198" s="261"/>
      <c r="I198" s="261"/>
      <c r="J198" s="261"/>
      <c r="K198" s="262"/>
    </row>
    <row r="199" spans="2:11" ht="21">
      <c r="B199" s="263"/>
      <c r="C199" s="264" t="s">
        <v>1627</v>
      </c>
      <c r="D199" s="264"/>
      <c r="E199" s="264"/>
      <c r="F199" s="264"/>
      <c r="G199" s="264"/>
      <c r="H199" s="264"/>
      <c r="I199" s="264"/>
      <c r="J199" s="264"/>
      <c r="K199" s="265"/>
    </row>
    <row r="200" spans="2:11" ht="25.5" customHeight="1">
      <c r="B200" s="263"/>
      <c r="C200" s="332" t="s">
        <v>1628</v>
      </c>
      <c r="D200" s="332"/>
      <c r="E200" s="332"/>
      <c r="F200" s="332" t="s">
        <v>1629</v>
      </c>
      <c r="G200" s="333"/>
      <c r="H200" s="332" t="s">
        <v>1630</v>
      </c>
      <c r="I200" s="332"/>
      <c r="J200" s="332"/>
      <c r="K200" s="265"/>
    </row>
    <row r="201" spans="2:11" ht="5.25" customHeight="1">
      <c r="B201" s="296"/>
      <c r="C201" s="293"/>
      <c r="D201" s="293"/>
      <c r="E201" s="293"/>
      <c r="F201" s="293"/>
      <c r="G201" s="273"/>
      <c r="H201" s="293"/>
      <c r="I201" s="293"/>
      <c r="J201" s="293"/>
      <c r="K201" s="317"/>
    </row>
    <row r="202" spans="2:11" ht="15" customHeight="1">
      <c r="B202" s="296"/>
      <c r="C202" s="273" t="s">
        <v>1620</v>
      </c>
      <c r="D202" s="273"/>
      <c r="E202" s="273"/>
      <c r="F202" s="295" t="s">
        <v>46</v>
      </c>
      <c r="G202" s="273"/>
      <c r="H202" s="273" t="s">
        <v>1631</v>
      </c>
      <c r="I202" s="273"/>
      <c r="J202" s="273"/>
      <c r="K202" s="317"/>
    </row>
    <row r="203" spans="2:11" ht="15" customHeight="1">
      <c r="B203" s="296"/>
      <c r="C203" s="302"/>
      <c r="D203" s="273"/>
      <c r="E203" s="273"/>
      <c r="F203" s="295" t="s">
        <v>47</v>
      </c>
      <c r="G203" s="273"/>
      <c r="H203" s="273" t="s">
        <v>1632</v>
      </c>
      <c r="I203" s="273"/>
      <c r="J203" s="273"/>
      <c r="K203" s="317"/>
    </row>
    <row r="204" spans="2:11" ht="15" customHeight="1">
      <c r="B204" s="296"/>
      <c r="C204" s="302"/>
      <c r="D204" s="273"/>
      <c r="E204" s="273"/>
      <c r="F204" s="295" t="s">
        <v>50</v>
      </c>
      <c r="G204" s="273"/>
      <c r="H204" s="273" t="s">
        <v>1633</v>
      </c>
      <c r="I204" s="273"/>
      <c r="J204" s="273"/>
      <c r="K204" s="317"/>
    </row>
    <row r="205" spans="2:11" ht="15" customHeight="1">
      <c r="B205" s="296"/>
      <c r="C205" s="273"/>
      <c r="D205" s="273"/>
      <c r="E205" s="273"/>
      <c r="F205" s="295" t="s">
        <v>48</v>
      </c>
      <c r="G205" s="273"/>
      <c r="H205" s="273" t="s">
        <v>1634</v>
      </c>
      <c r="I205" s="273"/>
      <c r="J205" s="273"/>
      <c r="K205" s="317"/>
    </row>
    <row r="206" spans="2:11" ht="15" customHeight="1">
      <c r="B206" s="296"/>
      <c r="C206" s="273"/>
      <c r="D206" s="273"/>
      <c r="E206" s="273"/>
      <c r="F206" s="295" t="s">
        <v>49</v>
      </c>
      <c r="G206" s="273"/>
      <c r="H206" s="273" t="s">
        <v>1635</v>
      </c>
      <c r="I206" s="273"/>
      <c r="J206" s="273"/>
      <c r="K206" s="317"/>
    </row>
    <row r="207" spans="2:11" ht="15" customHeight="1">
      <c r="B207" s="296"/>
      <c r="C207" s="273"/>
      <c r="D207" s="273"/>
      <c r="E207" s="273"/>
      <c r="F207" s="295"/>
      <c r="G207" s="273"/>
      <c r="H207" s="273"/>
      <c r="I207" s="273"/>
      <c r="J207" s="273"/>
      <c r="K207" s="317"/>
    </row>
    <row r="208" spans="2:11" ht="15" customHeight="1">
      <c r="B208" s="296"/>
      <c r="C208" s="273" t="s">
        <v>1576</v>
      </c>
      <c r="D208" s="273"/>
      <c r="E208" s="273"/>
      <c r="F208" s="295" t="s">
        <v>82</v>
      </c>
      <c r="G208" s="273"/>
      <c r="H208" s="273" t="s">
        <v>1636</v>
      </c>
      <c r="I208" s="273"/>
      <c r="J208" s="273"/>
      <c r="K208" s="317"/>
    </row>
    <row r="209" spans="2:11" ht="15" customHeight="1">
      <c r="B209" s="296"/>
      <c r="C209" s="302"/>
      <c r="D209" s="273"/>
      <c r="E209" s="273"/>
      <c r="F209" s="295" t="s">
        <v>1471</v>
      </c>
      <c r="G209" s="273"/>
      <c r="H209" s="273" t="s">
        <v>1472</v>
      </c>
      <c r="I209" s="273"/>
      <c r="J209" s="273"/>
      <c r="K209" s="317"/>
    </row>
    <row r="210" spans="2:11" ht="15" customHeight="1">
      <c r="B210" s="296"/>
      <c r="C210" s="273"/>
      <c r="D210" s="273"/>
      <c r="E210" s="273"/>
      <c r="F210" s="295" t="s">
        <v>1469</v>
      </c>
      <c r="G210" s="273"/>
      <c r="H210" s="273" t="s">
        <v>1637</v>
      </c>
      <c r="I210" s="273"/>
      <c r="J210" s="273"/>
      <c r="K210" s="317"/>
    </row>
    <row r="211" spans="2:11" ht="15" customHeight="1">
      <c r="B211" s="334"/>
      <c r="C211" s="302"/>
      <c r="D211" s="302"/>
      <c r="E211" s="302"/>
      <c r="F211" s="295" t="s">
        <v>1473</v>
      </c>
      <c r="G211" s="280"/>
      <c r="H211" s="321" t="s">
        <v>1474</v>
      </c>
      <c r="I211" s="321"/>
      <c r="J211" s="321"/>
      <c r="K211" s="335"/>
    </row>
    <row r="212" spans="2:11" ht="15" customHeight="1">
      <c r="B212" s="334"/>
      <c r="C212" s="302"/>
      <c r="D212" s="302"/>
      <c r="E212" s="302"/>
      <c r="F212" s="295" t="s">
        <v>1475</v>
      </c>
      <c r="G212" s="280"/>
      <c r="H212" s="321" t="s">
        <v>1638</v>
      </c>
      <c r="I212" s="321"/>
      <c r="J212" s="321"/>
      <c r="K212" s="335"/>
    </row>
    <row r="213" spans="2:11" ht="15" customHeight="1">
      <c r="B213" s="334"/>
      <c r="C213" s="302"/>
      <c r="D213" s="302"/>
      <c r="E213" s="302"/>
      <c r="F213" s="336"/>
      <c r="G213" s="280"/>
      <c r="H213" s="337"/>
      <c r="I213" s="337"/>
      <c r="J213" s="337"/>
      <c r="K213" s="335"/>
    </row>
    <row r="214" spans="2:11" ht="15" customHeight="1">
      <c r="B214" s="334"/>
      <c r="C214" s="273" t="s">
        <v>1600</v>
      </c>
      <c r="D214" s="302"/>
      <c r="E214" s="302"/>
      <c r="F214" s="295">
        <v>1</v>
      </c>
      <c r="G214" s="280"/>
      <c r="H214" s="321" t="s">
        <v>1639</v>
      </c>
      <c r="I214" s="321"/>
      <c r="J214" s="321"/>
      <c r="K214" s="335"/>
    </row>
    <row r="215" spans="2:11" ht="15" customHeight="1">
      <c r="B215" s="334"/>
      <c r="C215" s="302"/>
      <c r="D215" s="302"/>
      <c r="E215" s="302"/>
      <c r="F215" s="295">
        <v>2</v>
      </c>
      <c r="G215" s="280"/>
      <c r="H215" s="321" t="s">
        <v>1640</v>
      </c>
      <c r="I215" s="321"/>
      <c r="J215" s="321"/>
      <c r="K215" s="335"/>
    </row>
    <row r="216" spans="2:11" ht="15" customHeight="1">
      <c r="B216" s="334"/>
      <c r="C216" s="302"/>
      <c r="D216" s="302"/>
      <c r="E216" s="302"/>
      <c r="F216" s="295">
        <v>3</v>
      </c>
      <c r="G216" s="280"/>
      <c r="H216" s="321" t="s">
        <v>1641</v>
      </c>
      <c r="I216" s="321"/>
      <c r="J216" s="321"/>
      <c r="K216" s="335"/>
    </row>
    <row r="217" spans="2:11" ht="15" customHeight="1">
      <c r="B217" s="334"/>
      <c r="C217" s="302"/>
      <c r="D217" s="302"/>
      <c r="E217" s="302"/>
      <c r="F217" s="295">
        <v>4</v>
      </c>
      <c r="G217" s="280"/>
      <c r="H217" s="321" t="s">
        <v>1642</v>
      </c>
      <c r="I217" s="321"/>
      <c r="J217" s="321"/>
      <c r="K217" s="335"/>
    </row>
    <row r="218" spans="2:11" ht="12.75" customHeight="1">
      <c r="B218" s="338"/>
      <c r="C218" s="339"/>
      <c r="D218" s="339"/>
      <c r="E218" s="339"/>
      <c r="F218" s="339"/>
      <c r="G218" s="339"/>
      <c r="H218" s="339"/>
      <c r="I218" s="339"/>
      <c r="J218" s="339"/>
      <c r="K218" s="340"/>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Přemysl Cieslar</dc:creator>
  <cp:keywords/>
  <dc:description/>
  <cp:lastModifiedBy>Přemysl Cieslar</cp:lastModifiedBy>
  <dcterms:created xsi:type="dcterms:W3CDTF">2020-03-09T12:18:20Z</dcterms:created>
  <dcterms:modified xsi:type="dcterms:W3CDTF">2020-03-09T12:18:26Z</dcterms:modified>
  <cp:category/>
  <cp:version/>
  <cp:contentType/>
  <cp:contentStatus/>
</cp:coreProperties>
</file>