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10" windowWidth="25440" windowHeight="12210"/>
  </bookViews>
  <sheets>
    <sheet name="Rekapitulace stavby" sheetId="1" r:id="rId1"/>
    <sheet name="01 - Stavební úpravy" sheetId="2" r:id="rId2"/>
    <sheet name="02 - Odvodnění objektu" sheetId="3" r:id="rId3"/>
    <sheet name="03 - Vedlejší rozpočtové ..." sheetId="4" r:id="rId4"/>
    <sheet name="Pokyny pro vyplnění" sheetId="5" r:id="rId5"/>
  </sheets>
  <definedNames>
    <definedName name="_xlnm._FilterDatabase" localSheetId="1" hidden="1">'01 - Stavební úpravy'!$C$101:$K$476</definedName>
    <definedName name="_xlnm._FilterDatabase" localSheetId="2" hidden="1">'02 - Odvodnění objektu'!$C$86:$K$229</definedName>
    <definedName name="_xlnm._FilterDatabase" localSheetId="3" hidden="1">'03 - Vedlejší rozpočtové ...'!$C$76:$K$89</definedName>
    <definedName name="_xlnm.Print_Titles" localSheetId="1">'01 - Stavební úpravy'!$101:$101</definedName>
    <definedName name="_xlnm.Print_Titles" localSheetId="2">'02 - Odvodnění objektu'!$86:$86</definedName>
    <definedName name="_xlnm.Print_Titles" localSheetId="3">'03 - Vedlejší rozpočtové ...'!$76:$76</definedName>
    <definedName name="_xlnm.Print_Titles" localSheetId="0">'Rekapitulace stavby'!$49:$49</definedName>
    <definedName name="_xlnm.Print_Area" localSheetId="1">'01 - Stavební úpravy'!$C$4:$J$36,'01 - Stavební úpravy'!$C$42:$J$83,'01 - Stavební úpravy'!$C$89:$K$476</definedName>
    <definedName name="_xlnm.Print_Area" localSheetId="2">'02 - Odvodnění objektu'!$C$4:$J$36,'02 - Odvodnění objektu'!$C$42:$J$68,'02 - Odvodnění objektu'!$C$74:$K$229</definedName>
    <definedName name="_xlnm.Print_Area" localSheetId="3">'03 - Vedlejší rozpočtové ...'!$C$4:$J$36,'03 - Vedlejší rozpočtové ...'!$C$42:$J$58,'03 - Vedlejší rozpočtové ...'!$C$64:$K$89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45621"/>
</workbook>
</file>

<file path=xl/calcChain.xml><?xml version="1.0" encoding="utf-8"?>
<calcChain xmlns="http://schemas.openxmlformats.org/spreadsheetml/2006/main">
  <c r="AY54" i="1" l="1"/>
  <c r="AX54" i="1"/>
  <c r="BI89" i="4"/>
  <c r="BH89" i="4"/>
  <c r="BG89" i="4"/>
  <c r="BF89" i="4"/>
  <c r="T89" i="4"/>
  <c r="R89" i="4"/>
  <c r="P89" i="4"/>
  <c r="BK89" i="4"/>
  <c r="J89" i="4"/>
  <c r="BE89" i="4" s="1"/>
  <c r="BI88" i="4"/>
  <c r="BH88" i="4"/>
  <c r="BG88" i="4"/>
  <c r="BF88" i="4"/>
  <c r="T88" i="4"/>
  <c r="R88" i="4"/>
  <c r="P88" i="4"/>
  <c r="BK88" i="4"/>
  <c r="J88" i="4"/>
  <c r="BE88" i="4" s="1"/>
  <c r="BI87" i="4"/>
  <c r="BH87" i="4"/>
  <c r="BG87" i="4"/>
  <c r="BF87" i="4"/>
  <c r="T87" i="4"/>
  <c r="R87" i="4"/>
  <c r="P87" i="4"/>
  <c r="BK87" i="4"/>
  <c r="J87" i="4"/>
  <c r="BE87" i="4" s="1"/>
  <c r="BI86" i="4"/>
  <c r="BH86" i="4"/>
  <c r="BG86" i="4"/>
  <c r="BF86" i="4"/>
  <c r="T86" i="4"/>
  <c r="R86" i="4"/>
  <c r="P86" i="4"/>
  <c r="BK86" i="4"/>
  <c r="J86" i="4"/>
  <c r="BE86" i="4" s="1"/>
  <c r="BI85" i="4"/>
  <c r="BH85" i="4"/>
  <c r="BG85" i="4"/>
  <c r="BF85" i="4"/>
  <c r="T85" i="4"/>
  <c r="R85" i="4"/>
  <c r="P85" i="4"/>
  <c r="BK85" i="4"/>
  <c r="J85" i="4"/>
  <c r="BE85" i="4" s="1"/>
  <c r="BI83" i="4"/>
  <c r="BH83" i="4"/>
  <c r="BG83" i="4"/>
  <c r="BF83" i="4"/>
  <c r="T83" i="4"/>
  <c r="R83" i="4"/>
  <c r="P83" i="4"/>
  <c r="BK83" i="4"/>
  <c r="J83" i="4"/>
  <c r="BE83" i="4" s="1"/>
  <c r="BI82" i="4"/>
  <c r="BH82" i="4"/>
  <c r="BG82" i="4"/>
  <c r="BF82" i="4"/>
  <c r="T82" i="4"/>
  <c r="R82" i="4"/>
  <c r="P82" i="4"/>
  <c r="BK82" i="4"/>
  <c r="J82" i="4"/>
  <c r="BE82" i="4" s="1"/>
  <c r="BI81" i="4"/>
  <c r="BH81" i="4"/>
  <c r="BG81" i="4"/>
  <c r="BF81" i="4"/>
  <c r="T81" i="4"/>
  <c r="R81" i="4"/>
  <c r="P81" i="4"/>
  <c r="BK81" i="4"/>
  <c r="J81" i="4"/>
  <c r="BE81" i="4" s="1"/>
  <c r="BI80" i="4"/>
  <c r="BH80" i="4"/>
  <c r="BG80" i="4"/>
  <c r="BF80" i="4"/>
  <c r="T80" i="4"/>
  <c r="R80" i="4"/>
  <c r="P80" i="4"/>
  <c r="BK80" i="4"/>
  <c r="BK78" i="4" s="1"/>
  <c r="J80" i="4"/>
  <c r="BE80" i="4" s="1"/>
  <c r="BI79" i="4"/>
  <c r="BH79" i="4"/>
  <c r="F33" i="4"/>
  <c r="BC54" i="1" s="1"/>
  <c r="BG79" i="4"/>
  <c r="BF79" i="4"/>
  <c r="F31" i="4" s="1"/>
  <c r="BA54" i="1" s="1"/>
  <c r="T79" i="4"/>
  <c r="T78" i="4" s="1"/>
  <c r="T77" i="4" s="1"/>
  <c r="R79" i="4"/>
  <c r="P79" i="4"/>
  <c r="BK79" i="4"/>
  <c r="J79" i="4"/>
  <c r="BE79" i="4" s="1"/>
  <c r="J73" i="4"/>
  <c r="F73" i="4"/>
  <c r="F71" i="4"/>
  <c r="E69" i="4"/>
  <c r="J51" i="4"/>
  <c r="F51" i="4"/>
  <c r="F49" i="4"/>
  <c r="E47" i="4"/>
  <c r="J18" i="4"/>
  <c r="E18" i="4"/>
  <c r="F52" i="4" s="1"/>
  <c r="J17" i="4"/>
  <c r="J12" i="4"/>
  <c r="J71" i="4" s="1"/>
  <c r="E7" i="4"/>
  <c r="E45" i="4" s="1"/>
  <c r="AY53" i="1"/>
  <c r="AX53" i="1"/>
  <c r="BI229" i="3"/>
  <c r="BH229" i="3"/>
  <c r="BG229" i="3"/>
  <c r="BF229" i="3"/>
  <c r="T229" i="3"/>
  <c r="R229" i="3"/>
  <c r="P229" i="3"/>
  <c r="BK229" i="3"/>
  <c r="J229" i="3"/>
  <c r="BE229" i="3" s="1"/>
  <c r="BI228" i="3"/>
  <c r="BH228" i="3"/>
  <c r="BG228" i="3"/>
  <c r="BF228" i="3"/>
  <c r="T228" i="3"/>
  <c r="R228" i="3"/>
  <c r="R225" i="3" s="1"/>
  <c r="R224" i="3" s="1"/>
  <c r="P228" i="3"/>
  <c r="BK228" i="3"/>
  <c r="J228" i="3"/>
  <c r="BE228" i="3" s="1"/>
  <c r="BI226" i="3"/>
  <c r="BH226" i="3"/>
  <c r="BG226" i="3"/>
  <c r="BF226" i="3"/>
  <c r="T226" i="3"/>
  <c r="T225" i="3" s="1"/>
  <c r="T224" i="3" s="1"/>
  <c r="R226" i="3"/>
  <c r="P226" i="3"/>
  <c r="P225" i="3" s="1"/>
  <c r="P224" i="3" s="1"/>
  <c r="BK226" i="3"/>
  <c r="BK225" i="3" s="1"/>
  <c r="J226" i="3"/>
  <c r="BE226" i="3"/>
  <c r="BI223" i="3"/>
  <c r="BH223" i="3"/>
  <c r="BG223" i="3"/>
  <c r="BF223" i="3"/>
  <c r="T223" i="3"/>
  <c r="R223" i="3"/>
  <c r="P223" i="3"/>
  <c r="BK223" i="3"/>
  <c r="J223" i="3"/>
  <c r="BE223" i="3" s="1"/>
  <c r="BI222" i="3"/>
  <c r="BH222" i="3"/>
  <c r="BG222" i="3"/>
  <c r="BF222" i="3"/>
  <c r="T222" i="3"/>
  <c r="R222" i="3"/>
  <c r="P222" i="3"/>
  <c r="BK222" i="3"/>
  <c r="J222" i="3"/>
  <c r="BE222" i="3" s="1"/>
  <c r="BI221" i="3"/>
  <c r="BH221" i="3"/>
  <c r="BG221" i="3"/>
  <c r="BF221" i="3"/>
  <c r="T221" i="3"/>
  <c r="R221" i="3"/>
  <c r="P221" i="3"/>
  <c r="BK221" i="3"/>
  <c r="J221" i="3"/>
  <c r="BE221" i="3"/>
  <c r="BI219" i="3"/>
  <c r="BH219" i="3"/>
  <c r="BG219" i="3"/>
  <c r="BF219" i="3"/>
  <c r="T219" i="3"/>
  <c r="R219" i="3"/>
  <c r="P219" i="3"/>
  <c r="BK219" i="3"/>
  <c r="J219" i="3"/>
  <c r="BE219" i="3" s="1"/>
  <c r="BI217" i="3"/>
  <c r="BH217" i="3"/>
  <c r="BG217" i="3"/>
  <c r="BF217" i="3"/>
  <c r="T217" i="3"/>
  <c r="R217" i="3"/>
  <c r="P217" i="3"/>
  <c r="BK217" i="3"/>
  <c r="J217" i="3"/>
  <c r="BE217" i="3" s="1"/>
  <c r="BI215" i="3"/>
  <c r="BH215" i="3"/>
  <c r="BG215" i="3"/>
  <c r="BF215" i="3"/>
  <c r="T215" i="3"/>
  <c r="R215" i="3"/>
  <c r="P215" i="3"/>
  <c r="BK215" i="3"/>
  <c r="J215" i="3"/>
  <c r="BE215" i="3" s="1"/>
  <c r="BI213" i="3"/>
  <c r="BH213" i="3"/>
  <c r="BG213" i="3"/>
  <c r="BF213" i="3"/>
  <c r="T213" i="3"/>
  <c r="R213" i="3"/>
  <c r="P213" i="3"/>
  <c r="BK213" i="3"/>
  <c r="J213" i="3"/>
  <c r="BE213" i="3" s="1"/>
  <c r="BI211" i="3"/>
  <c r="BH211" i="3"/>
  <c r="BG211" i="3"/>
  <c r="BF211" i="3"/>
  <c r="T211" i="3"/>
  <c r="R211" i="3"/>
  <c r="P211" i="3"/>
  <c r="BK211" i="3"/>
  <c r="J211" i="3"/>
  <c r="BE211" i="3" s="1"/>
  <c r="BI209" i="3"/>
  <c r="BH209" i="3"/>
  <c r="BG209" i="3"/>
  <c r="BF209" i="3"/>
  <c r="T209" i="3"/>
  <c r="R209" i="3"/>
  <c r="P209" i="3"/>
  <c r="BK209" i="3"/>
  <c r="J209" i="3"/>
  <c r="BE209" i="3" s="1"/>
  <c r="BI207" i="3"/>
  <c r="BH207" i="3"/>
  <c r="BG207" i="3"/>
  <c r="BF207" i="3"/>
  <c r="T207" i="3"/>
  <c r="R207" i="3"/>
  <c r="P207" i="3"/>
  <c r="BK207" i="3"/>
  <c r="J207" i="3"/>
  <c r="BE207" i="3" s="1"/>
  <c r="BI205" i="3"/>
  <c r="BH205" i="3"/>
  <c r="BG205" i="3"/>
  <c r="BF205" i="3"/>
  <c r="T205" i="3"/>
  <c r="R205" i="3"/>
  <c r="P205" i="3"/>
  <c r="BK205" i="3"/>
  <c r="J205" i="3"/>
  <c r="BE205" i="3"/>
  <c r="BI203" i="3"/>
  <c r="BH203" i="3"/>
  <c r="BG203" i="3"/>
  <c r="BF203" i="3"/>
  <c r="T203" i="3"/>
  <c r="R203" i="3"/>
  <c r="P203" i="3"/>
  <c r="BK203" i="3"/>
  <c r="J203" i="3"/>
  <c r="BE203" i="3" s="1"/>
  <c r="BI201" i="3"/>
  <c r="BH201" i="3"/>
  <c r="BG201" i="3"/>
  <c r="BF201" i="3"/>
  <c r="T201" i="3"/>
  <c r="R201" i="3"/>
  <c r="P201" i="3"/>
  <c r="BK201" i="3"/>
  <c r="J201" i="3"/>
  <c r="BE201" i="3" s="1"/>
  <c r="BI199" i="3"/>
  <c r="BH199" i="3"/>
  <c r="BG199" i="3"/>
  <c r="BF199" i="3"/>
  <c r="T199" i="3"/>
  <c r="R199" i="3"/>
  <c r="P199" i="3"/>
  <c r="BK199" i="3"/>
  <c r="J199" i="3"/>
  <c r="BE199" i="3"/>
  <c r="BI197" i="3"/>
  <c r="BH197" i="3"/>
  <c r="BG197" i="3"/>
  <c r="BF197" i="3"/>
  <c r="T197" i="3"/>
  <c r="R197" i="3"/>
  <c r="P197" i="3"/>
  <c r="BK197" i="3"/>
  <c r="J197" i="3"/>
  <c r="BE197" i="3"/>
  <c r="BI195" i="3"/>
  <c r="BH195" i="3"/>
  <c r="BG195" i="3"/>
  <c r="BF195" i="3"/>
  <c r="T195" i="3"/>
  <c r="R195" i="3"/>
  <c r="P195" i="3"/>
  <c r="BK195" i="3"/>
  <c r="J195" i="3"/>
  <c r="BE195" i="3" s="1"/>
  <c r="BI193" i="3"/>
  <c r="BH193" i="3"/>
  <c r="BG193" i="3"/>
  <c r="BF193" i="3"/>
  <c r="T193" i="3"/>
  <c r="R193" i="3"/>
  <c r="P193" i="3"/>
  <c r="BK193" i="3"/>
  <c r="J193" i="3"/>
  <c r="BE193" i="3" s="1"/>
  <c r="BI191" i="3"/>
  <c r="BH191" i="3"/>
  <c r="BG191" i="3"/>
  <c r="BF191" i="3"/>
  <c r="T191" i="3"/>
  <c r="R191" i="3"/>
  <c r="P191" i="3"/>
  <c r="BK191" i="3"/>
  <c r="J191" i="3"/>
  <c r="BE191" i="3"/>
  <c r="BI189" i="3"/>
  <c r="BH189" i="3"/>
  <c r="BG189" i="3"/>
  <c r="BF189" i="3"/>
  <c r="T189" i="3"/>
  <c r="R189" i="3"/>
  <c r="P189" i="3"/>
  <c r="BK189" i="3"/>
  <c r="J189" i="3"/>
  <c r="BE189" i="3"/>
  <c r="BI187" i="3"/>
  <c r="BH187" i="3"/>
  <c r="BG187" i="3"/>
  <c r="BF187" i="3"/>
  <c r="T187" i="3"/>
  <c r="R187" i="3"/>
  <c r="P187" i="3"/>
  <c r="BK187" i="3"/>
  <c r="J187" i="3"/>
  <c r="BE187" i="3" s="1"/>
  <c r="BI185" i="3"/>
  <c r="BH185" i="3"/>
  <c r="BG185" i="3"/>
  <c r="BF185" i="3"/>
  <c r="T185" i="3"/>
  <c r="R185" i="3"/>
  <c r="P185" i="3"/>
  <c r="BK185" i="3"/>
  <c r="J185" i="3"/>
  <c r="BE185" i="3" s="1"/>
  <c r="BI183" i="3"/>
  <c r="BH183" i="3"/>
  <c r="BG183" i="3"/>
  <c r="BF183" i="3"/>
  <c r="T183" i="3"/>
  <c r="R183" i="3"/>
  <c r="P183" i="3"/>
  <c r="BK183" i="3"/>
  <c r="J183" i="3"/>
  <c r="BE183" i="3"/>
  <c r="BI181" i="3"/>
  <c r="BH181" i="3"/>
  <c r="BG181" i="3"/>
  <c r="BF181" i="3"/>
  <c r="T181" i="3"/>
  <c r="R181" i="3"/>
  <c r="P181" i="3"/>
  <c r="BK181" i="3"/>
  <c r="BK180" i="3" s="1"/>
  <c r="J181" i="3"/>
  <c r="BE181" i="3" s="1"/>
  <c r="BI178" i="3"/>
  <c r="BH178" i="3"/>
  <c r="BG178" i="3"/>
  <c r="BF178" i="3"/>
  <c r="T178" i="3"/>
  <c r="T177" i="3" s="1"/>
  <c r="R178" i="3"/>
  <c r="R177" i="3" s="1"/>
  <c r="P178" i="3"/>
  <c r="P177" i="3" s="1"/>
  <c r="BK178" i="3"/>
  <c r="BK177" i="3" s="1"/>
  <c r="J177" i="3" s="1"/>
  <c r="J63" i="3" s="1"/>
  <c r="J178" i="3"/>
  <c r="BE178" i="3" s="1"/>
  <c r="BI176" i="3"/>
  <c r="BH176" i="3"/>
  <c r="BG176" i="3"/>
  <c r="BF176" i="3"/>
  <c r="T176" i="3"/>
  <c r="R176" i="3"/>
  <c r="P176" i="3"/>
  <c r="BK176" i="3"/>
  <c r="J176" i="3"/>
  <c r="BE176" i="3"/>
  <c r="BI174" i="3"/>
  <c r="BH174" i="3"/>
  <c r="BG174" i="3"/>
  <c r="BF174" i="3"/>
  <c r="T174" i="3"/>
  <c r="R174" i="3"/>
  <c r="P174" i="3"/>
  <c r="BK174" i="3"/>
  <c r="J174" i="3"/>
  <c r="BE174" i="3"/>
  <c r="BI173" i="3"/>
  <c r="BH173" i="3"/>
  <c r="BG173" i="3"/>
  <c r="BF173" i="3"/>
  <c r="T173" i="3"/>
  <c r="R173" i="3"/>
  <c r="P173" i="3"/>
  <c r="BK173" i="3"/>
  <c r="J173" i="3"/>
  <c r="BE173" i="3" s="1"/>
  <c r="BI172" i="3"/>
  <c r="BH172" i="3"/>
  <c r="BG172" i="3"/>
  <c r="BF172" i="3"/>
  <c r="T172" i="3"/>
  <c r="R172" i="3"/>
  <c r="P172" i="3"/>
  <c r="P170" i="3" s="1"/>
  <c r="BK172" i="3"/>
  <c r="J172" i="3"/>
  <c r="BE172" i="3" s="1"/>
  <c r="BI171" i="3"/>
  <c r="BH171" i="3"/>
  <c r="BG171" i="3"/>
  <c r="BF171" i="3"/>
  <c r="T171" i="3"/>
  <c r="R171" i="3"/>
  <c r="R170" i="3" s="1"/>
  <c r="P171" i="3"/>
  <c r="BK171" i="3"/>
  <c r="BK170" i="3" s="1"/>
  <c r="J170" i="3" s="1"/>
  <c r="J62" i="3" s="1"/>
  <c r="J171" i="3"/>
  <c r="BE171" i="3" s="1"/>
  <c r="BI168" i="3"/>
  <c r="BH168" i="3"/>
  <c r="BG168" i="3"/>
  <c r="BF168" i="3"/>
  <c r="T168" i="3"/>
  <c r="R168" i="3"/>
  <c r="P168" i="3"/>
  <c r="BK168" i="3"/>
  <c r="J168" i="3"/>
  <c r="BE168" i="3"/>
  <c r="BI167" i="3"/>
  <c r="BH167" i="3"/>
  <c r="BG167" i="3"/>
  <c r="BF167" i="3"/>
  <c r="T167" i="3"/>
  <c r="R167" i="3"/>
  <c r="P167" i="3"/>
  <c r="BK167" i="3"/>
  <c r="J167" i="3"/>
  <c r="BE167" i="3"/>
  <c r="BI165" i="3"/>
  <c r="BH165" i="3"/>
  <c r="BG165" i="3"/>
  <c r="BF165" i="3"/>
  <c r="T165" i="3"/>
  <c r="R165" i="3"/>
  <c r="P165" i="3"/>
  <c r="BK165" i="3"/>
  <c r="BK162" i="3" s="1"/>
  <c r="J162" i="3" s="1"/>
  <c r="J61" i="3" s="1"/>
  <c r="J165" i="3"/>
  <c r="BE165" i="3" s="1"/>
  <c r="BI163" i="3"/>
  <c r="BH163" i="3"/>
  <c r="BG163" i="3"/>
  <c r="BF163" i="3"/>
  <c r="T163" i="3"/>
  <c r="T162" i="3" s="1"/>
  <c r="R163" i="3"/>
  <c r="R162" i="3" s="1"/>
  <c r="P163" i="3"/>
  <c r="P162" i="3" s="1"/>
  <c r="BK163" i="3"/>
  <c r="J163" i="3"/>
  <c r="BE163" i="3" s="1"/>
  <c r="BI160" i="3"/>
  <c r="BH160" i="3"/>
  <c r="BG160" i="3"/>
  <c r="BF160" i="3"/>
  <c r="T160" i="3"/>
  <c r="R160" i="3"/>
  <c r="P160" i="3"/>
  <c r="BK160" i="3"/>
  <c r="J160" i="3"/>
  <c r="BE160" i="3" s="1"/>
  <c r="BI158" i="3"/>
  <c r="BH158" i="3"/>
  <c r="BG158" i="3"/>
  <c r="BF158" i="3"/>
  <c r="T158" i="3"/>
  <c r="R158" i="3"/>
  <c r="P158" i="3"/>
  <c r="BK158" i="3"/>
  <c r="J158" i="3"/>
  <c r="BE158" i="3"/>
  <c r="BI156" i="3"/>
  <c r="BH156" i="3"/>
  <c r="BG156" i="3"/>
  <c r="BF156" i="3"/>
  <c r="T156" i="3"/>
  <c r="R156" i="3"/>
  <c r="P156" i="3"/>
  <c r="BK156" i="3"/>
  <c r="J156" i="3"/>
  <c r="BE156" i="3"/>
  <c r="BI154" i="3"/>
  <c r="BH154" i="3"/>
  <c r="BG154" i="3"/>
  <c r="BF154" i="3"/>
  <c r="T154" i="3"/>
  <c r="R154" i="3"/>
  <c r="P154" i="3"/>
  <c r="BK154" i="3"/>
  <c r="J154" i="3"/>
  <c r="BE154" i="3" s="1"/>
  <c r="BI152" i="3"/>
  <c r="BH152" i="3"/>
  <c r="BG152" i="3"/>
  <c r="BF152" i="3"/>
  <c r="T152" i="3"/>
  <c r="R152" i="3"/>
  <c r="P152" i="3"/>
  <c r="BK152" i="3"/>
  <c r="J152" i="3"/>
  <c r="BE152" i="3" s="1"/>
  <c r="BI150" i="3"/>
  <c r="BH150" i="3"/>
  <c r="BG150" i="3"/>
  <c r="BF150" i="3"/>
  <c r="T150" i="3"/>
  <c r="R150" i="3"/>
  <c r="P150" i="3"/>
  <c r="BK150" i="3"/>
  <c r="J150" i="3"/>
  <c r="BE150" i="3"/>
  <c r="BI148" i="3"/>
  <c r="BH148" i="3"/>
  <c r="BG148" i="3"/>
  <c r="BF148" i="3"/>
  <c r="T148" i="3"/>
  <c r="R148" i="3"/>
  <c r="P148" i="3"/>
  <c r="BK148" i="3"/>
  <c r="J148" i="3"/>
  <c r="BE148" i="3"/>
  <c r="BI146" i="3"/>
  <c r="BH146" i="3"/>
  <c r="BG146" i="3"/>
  <c r="BF146" i="3"/>
  <c r="T146" i="3"/>
  <c r="R146" i="3"/>
  <c r="P146" i="3"/>
  <c r="BK146" i="3"/>
  <c r="J146" i="3"/>
  <c r="BE146" i="3" s="1"/>
  <c r="BI144" i="3"/>
  <c r="BH144" i="3"/>
  <c r="BG144" i="3"/>
  <c r="BF144" i="3"/>
  <c r="T144" i="3"/>
  <c r="R144" i="3"/>
  <c r="P144" i="3"/>
  <c r="BK144" i="3"/>
  <c r="J144" i="3"/>
  <c r="BE144" i="3" s="1"/>
  <c r="BI142" i="3"/>
  <c r="BH142" i="3"/>
  <c r="BG142" i="3"/>
  <c r="BF142" i="3"/>
  <c r="T142" i="3"/>
  <c r="R142" i="3"/>
  <c r="P142" i="3"/>
  <c r="BK142" i="3"/>
  <c r="BK141" i="3" s="1"/>
  <c r="J141" i="3" s="1"/>
  <c r="J60" i="3" s="1"/>
  <c r="J142" i="3"/>
  <c r="BE142" i="3" s="1"/>
  <c r="BI139" i="3"/>
  <c r="BH139" i="3"/>
  <c r="BG139" i="3"/>
  <c r="BF139" i="3"/>
  <c r="T139" i="3"/>
  <c r="T138" i="3" s="1"/>
  <c r="R139" i="3"/>
  <c r="R138" i="3" s="1"/>
  <c r="P139" i="3"/>
  <c r="P138" i="3"/>
  <c r="BK139" i="3"/>
  <c r="BK138" i="3"/>
  <c r="J138" i="3" s="1"/>
  <c r="J59" i="3" s="1"/>
  <c r="J139" i="3"/>
  <c r="BE139" i="3" s="1"/>
  <c r="BI136" i="3"/>
  <c r="BH136" i="3"/>
  <c r="BG136" i="3"/>
  <c r="BF136" i="3"/>
  <c r="T136" i="3"/>
  <c r="R136" i="3"/>
  <c r="P136" i="3"/>
  <c r="BK136" i="3"/>
  <c r="J136" i="3"/>
  <c r="BE136" i="3" s="1"/>
  <c r="BI134" i="3"/>
  <c r="BH134" i="3"/>
  <c r="BG134" i="3"/>
  <c r="BF134" i="3"/>
  <c r="T134" i="3"/>
  <c r="R134" i="3"/>
  <c r="P134" i="3"/>
  <c r="BK134" i="3"/>
  <c r="J134" i="3"/>
  <c r="BE134" i="3" s="1"/>
  <c r="BI132" i="3"/>
  <c r="BH132" i="3"/>
  <c r="BG132" i="3"/>
  <c r="BF132" i="3"/>
  <c r="T132" i="3"/>
  <c r="R132" i="3"/>
  <c r="P132" i="3"/>
  <c r="BK132" i="3"/>
  <c r="J132" i="3"/>
  <c r="BE132" i="3" s="1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 s="1"/>
  <c r="BI127" i="3"/>
  <c r="BH127" i="3"/>
  <c r="BG127" i="3"/>
  <c r="BF127" i="3"/>
  <c r="T127" i="3"/>
  <c r="R127" i="3"/>
  <c r="P127" i="3"/>
  <c r="BK127" i="3"/>
  <c r="J127" i="3"/>
  <c r="BE127" i="3" s="1"/>
  <c r="BI125" i="3"/>
  <c r="BH125" i="3"/>
  <c r="BG125" i="3"/>
  <c r="BF125" i="3"/>
  <c r="T125" i="3"/>
  <c r="R125" i="3"/>
  <c r="P125" i="3"/>
  <c r="BK125" i="3"/>
  <c r="J125" i="3"/>
  <c r="BE125" i="3" s="1"/>
  <c r="BI123" i="3"/>
  <c r="BH123" i="3"/>
  <c r="BG123" i="3"/>
  <c r="BF123" i="3"/>
  <c r="T123" i="3"/>
  <c r="R123" i="3"/>
  <c r="P123" i="3"/>
  <c r="BK123" i="3"/>
  <c r="J123" i="3"/>
  <c r="BE123" i="3" s="1"/>
  <c r="BI121" i="3"/>
  <c r="BH121" i="3"/>
  <c r="BG121" i="3"/>
  <c r="BF121" i="3"/>
  <c r="T121" i="3"/>
  <c r="R121" i="3"/>
  <c r="P121" i="3"/>
  <c r="BK121" i="3"/>
  <c r="J121" i="3"/>
  <c r="BE121" i="3" s="1"/>
  <c r="BI119" i="3"/>
  <c r="BH119" i="3"/>
  <c r="BG119" i="3"/>
  <c r="BF119" i="3"/>
  <c r="T119" i="3"/>
  <c r="R119" i="3"/>
  <c r="P119" i="3"/>
  <c r="BK119" i="3"/>
  <c r="J119" i="3"/>
  <c r="BE119" i="3" s="1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R116" i="3"/>
  <c r="P116" i="3"/>
  <c r="BK116" i="3"/>
  <c r="J116" i="3"/>
  <c r="BE116" i="3" s="1"/>
  <c r="BI114" i="3"/>
  <c r="BH114" i="3"/>
  <c r="BG114" i="3"/>
  <c r="BF114" i="3"/>
  <c r="T114" i="3"/>
  <c r="R114" i="3"/>
  <c r="P114" i="3"/>
  <c r="BK114" i="3"/>
  <c r="J114" i="3"/>
  <c r="BE114" i="3" s="1"/>
  <c r="BI112" i="3"/>
  <c r="BH112" i="3"/>
  <c r="BG112" i="3"/>
  <c r="BF112" i="3"/>
  <c r="T112" i="3"/>
  <c r="R112" i="3"/>
  <c r="P112" i="3"/>
  <c r="BK112" i="3"/>
  <c r="J112" i="3"/>
  <c r="BE112" i="3" s="1"/>
  <c r="BI111" i="3"/>
  <c r="BH111" i="3"/>
  <c r="BG111" i="3"/>
  <c r="BF111" i="3"/>
  <c r="T111" i="3"/>
  <c r="R111" i="3"/>
  <c r="P111" i="3"/>
  <c r="BK111" i="3"/>
  <c r="J111" i="3"/>
  <c r="BE111" i="3" s="1"/>
  <c r="BI109" i="3"/>
  <c r="BH109" i="3"/>
  <c r="BG109" i="3"/>
  <c r="BF109" i="3"/>
  <c r="T109" i="3"/>
  <c r="R109" i="3"/>
  <c r="P109" i="3"/>
  <c r="BK109" i="3"/>
  <c r="J109" i="3"/>
  <c r="BE109" i="3" s="1"/>
  <c r="BI108" i="3"/>
  <c r="BH108" i="3"/>
  <c r="BG108" i="3"/>
  <c r="BF108" i="3"/>
  <c r="T108" i="3"/>
  <c r="R108" i="3"/>
  <c r="P108" i="3"/>
  <c r="BK108" i="3"/>
  <c r="J108" i="3"/>
  <c r="BE108" i="3" s="1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 s="1"/>
  <c r="BI103" i="3"/>
  <c r="BH103" i="3"/>
  <c r="BG103" i="3"/>
  <c r="BF103" i="3"/>
  <c r="T103" i="3"/>
  <c r="R103" i="3"/>
  <c r="P103" i="3"/>
  <c r="BK103" i="3"/>
  <c r="J103" i="3"/>
  <c r="BE103" i="3" s="1"/>
  <c r="BI102" i="3"/>
  <c r="BH102" i="3"/>
  <c r="BG102" i="3"/>
  <c r="BF102" i="3"/>
  <c r="T102" i="3"/>
  <c r="R102" i="3"/>
  <c r="P102" i="3"/>
  <c r="BK102" i="3"/>
  <c r="J102" i="3"/>
  <c r="BE102" i="3" s="1"/>
  <c r="BI100" i="3"/>
  <c r="BH100" i="3"/>
  <c r="BG100" i="3"/>
  <c r="BF100" i="3"/>
  <c r="T100" i="3"/>
  <c r="R100" i="3"/>
  <c r="P100" i="3"/>
  <c r="BK100" i="3"/>
  <c r="J100" i="3"/>
  <c r="BE100" i="3" s="1"/>
  <c r="BI98" i="3"/>
  <c r="BH98" i="3"/>
  <c r="BG98" i="3"/>
  <c r="BF98" i="3"/>
  <c r="T98" i="3"/>
  <c r="R98" i="3"/>
  <c r="P98" i="3"/>
  <c r="BK98" i="3"/>
  <c r="J98" i="3"/>
  <c r="BE98" i="3" s="1"/>
  <c r="BI96" i="3"/>
  <c r="BH96" i="3"/>
  <c r="BG96" i="3"/>
  <c r="BF96" i="3"/>
  <c r="T96" i="3"/>
  <c r="R96" i="3"/>
  <c r="P96" i="3"/>
  <c r="BK96" i="3"/>
  <c r="J96" i="3"/>
  <c r="BE96" i="3" s="1"/>
  <c r="BI94" i="3"/>
  <c r="BH94" i="3"/>
  <c r="BG94" i="3"/>
  <c r="BF94" i="3"/>
  <c r="T94" i="3"/>
  <c r="R94" i="3"/>
  <c r="P94" i="3"/>
  <c r="BK94" i="3"/>
  <c r="J94" i="3"/>
  <c r="BE94" i="3" s="1"/>
  <c r="BI92" i="3"/>
  <c r="BH92" i="3"/>
  <c r="BG92" i="3"/>
  <c r="BF92" i="3"/>
  <c r="T92" i="3"/>
  <c r="R92" i="3"/>
  <c r="P92" i="3"/>
  <c r="BK92" i="3"/>
  <c r="J92" i="3"/>
  <c r="BE92" i="3" s="1"/>
  <c r="BI90" i="3"/>
  <c r="BH90" i="3"/>
  <c r="BG90" i="3"/>
  <c r="F32" i="3" s="1"/>
  <c r="BB53" i="1" s="1"/>
  <c r="BF90" i="3"/>
  <c r="T90" i="3"/>
  <c r="T89" i="3"/>
  <c r="R90" i="3"/>
  <c r="P90" i="3"/>
  <c r="P89" i="3" s="1"/>
  <c r="BK90" i="3"/>
  <c r="BK89" i="3" s="1"/>
  <c r="J90" i="3"/>
  <c r="BE90" i="3" s="1"/>
  <c r="J83" i="3"/>
  <c r="F83" i="3"/>
  <c r="F81" i="3"/>
  <c r="E79" i="3"/>
  <c r="J51" i="3"/>
  <c r="F51" i="3"/>
  <c r="F49" i="3"/>
  <c r="E47" i="3"/>
  <c r="J18" i="3"/>
  <c r="E18" i="3"/>
  <c r="F84" i="3" s="1"/>
  <c r="J17" i="3"/>
  <c r="J12" i="3"/>
  <c r="J81" i="3" s="1"/>
  <c r="J49" i="3"/>
  <c r="E7" i="3"/>
  <c r="E77" i="3"/>
  <c r="E45" i="3"/>
  <c r="AY52" i="1"/>
  <c r="AX52" i="1"/>
  <c r="BI475" i="2"/>
  <c r="BH475" i="2"/>
  <c r="BG475" i="2"/>
  <c r="BF475" i="2"/>
  <c r="T475" i="2"/>
  <c r="R475" i="2"/>
  <c r="P475" i="2"/>
  <c r="BK475" i="2"/>
  <c r="J475" i="2"/>
  <c r="BE475" i="2" s="1"/>
  <c r="BI473" i="2"/>
  <c r="BH473" i="2"/>
  <c r="BG473" i="2"/>
  <c r="BF473" i="2"/>
  <c r="T473" i="2"/>
  <c r="R473" i="2"/>
  <c r="R472" i="2" s="1"/>
  <c r="P473" i="2"/>
  <c r="BK473" i="2"/>
  <c r="BK472" i="2" s="1"/>
  <c r="J472" i="2" s="1"/>
  <c r="J82" i="2" s="1"/>
  <c r="J473" i="2"/>
  <c r="BE473" i="2" s="1"/>
  <c r="BI470" i="2"/>
  <c r="BH470" i="2"/>
  <c r="BG470" i="2"/>
  <c r="BF470" i="2"/>
  <c r="T470" i="2"/>
  <c r="T469" i="2" s="1"/>
  <c r="T468" i="2" s="1"/>
  <c r="R470" i="2"/>
  <c r="R469" i="2"/>
  <c r="R468" i="2" s="1"/>
  <c r="P470" i="2"/>
  <c r="P469" i="2" s="1"/>
  <c r="P468" i="2" s="1"/>
  <c r="BK470" i="2"/>
  <c r="BK469" i="2" s="1"/>
  <c r="J470" i="2"/>
  <c r="BE470" i="2" s="1"/>
  <c r="BI466" i="2"/>
  <c r="BH466" i="2"/>
  <c r="BG466" i="2"/>
  <c r="BF466" i="2"/>
  <c r="T466" i="2"/>
  <c r="T465" i="2" s="1"/>
  <c r="R466" i="2"/>
  <c r="R465" i="2" s="1"/>
  <c r="P466" i="2"/>
  <c r="P465" i="2" s="1"/>
  <c r="BK466" i="2"/>
  <c r="BK465" i="2" s="1"/>
  <c r="J465" i="2" s="1"/>
  <c r="J79" i="2" s="1"/>
  <c r="J466" i="2"/>
  <c r="BE466" i="2" s="1"/>
  <c r="BI464" i="2"/>
  <c r="BH464" i="2"/>
  <c r="BG464" i="2"/>
  <c r="BF464" i="2"/>
  <c r="T464" i="2"/>
  <c r="R464" i="2"/>
  <c r="P464" i="2"/>
  <c r="BK464" i="2"/>
  <c r="J464" i="2"/>
  <c r="BE464" i="2" s="1"/>
  <c r="BI463" i="2"/>
  <c r="BH463" i="2"/>
  <c r="BG463" i="2"/>
  <c r="BF463" i="2"/>
  <c r="T463" i="2"/>
  <c r="R463" i="2"/>
  <c r="P463" i="2"/>
  <c r="BK463" i="2"/>
  <c r="J463" i="2"/>
  <c r="BE463" i="2" s="1"/>
  <c r="BI461" i="2"/>
  <c r="BH461" i="2"/>
  <c r="BG461" i="2"/>
  <c r="BF461" i="2"/>
  <c r="T461" i="2"/>
  <c r="R461" i="2"/>
  <c r="P461" i="2"/>
  <c r="BK461" i="2"/>
  <c r="J461" i="2"/>
  <c r="BE461" i="2" s="1"/>
  <c r="BI459" i="2"/>
  <c r="BH459" i="2"/>
  <c r="BG459" i="2"/>
  <c r="BF459" i="2"/>
  <c r="T459" i="2"/>
  <c r="R459" i="2"/>
  <c r="P459" i="2"/>
  <c r="BK459" i="2"/>
  <c r="J459" i="2"/>
  <c r="BE459" i="2" s="1"/>
  <c r="BI457" i="2"/>
  <c r="BH457" i="2"/>
  <c r="BG457" i="2"/>
  <c r="BF457" i="2"/>
  <c r="T457" i="2"/>
  <c r="R457" i="2"/>
  <c r="P457" i="2"/>
  <c r="BK457" i="2"/>
  <c r="J457" i="2"/>
  <c r="BE457" i="2" s="1"/>
  <c r="BI456" i="2"/>
  <c r="BH456" i="2"/>
  <c r="BG456" i="2"/>
  <c r="BF456" i="2"/>
  <c r="T456" i="2"/>
  <c r="R456" i="2"/>
  <c r="P456" i="2"/>
  <c r="BK456" i="2"/>
  <c r="J456" i="2"/>
  <c r="BE456" i="2" s="1"/>
  <c r="BI454" i="2"/>
  <c r="BH454" i="2"/>
  <c r="BG454" i="2"/>
  <c r="BF454" i="2"/>
  <c r="T454" i="2"/>
  <c r="R454" i="2"/>
  <c r="P454" i="2"/>
  <c r="BK454" i="2"/>
  <c r="J454" i="2"/>
  <c r="BE454" i="2" s="1"/>
  <c r="BI452" i="2"/>
  <c r="BH452" i="2"/>
  <c r="BG452" i="2"/>
  <c r="BF452" i="2"/>
  <c r="T452" i="2"/>
  <c r="T451" i="2" s="1"/>
  <c r="R452" i="2"/>
  <c r="P452" i="2"/>
  <c r="BK452" i="2"/>
  <c r="J452" i="2"/>
  <c r="BE452" i="2" s="1"/>
  <c r="BI449" i="2"/>
  <c r="BH449" i="2"/>
  <c r="BG449" i="2"/>
  <c r="BF449" i="2"/>
  <c r="T449" i="2"/>
  <c r="R449" i="2"/>
  <c r="P449" i="2"/>
  <c r="BK449" i="2"/>
  <c r="J449" i="2"/>
  <c r="BE449" i="2" s="1"/>
  <c r="BI447" i="2"/>
  <c r="BH447" i="2"/>
  <c r="BG447" i="2"/>
  <c r="BF447" i="2"/>
  <c r="T447" i="2"/>
  <c r="R447" i="2"/>
  <c r="P447" i="2"/>
  <c r="BK447" i="2"/>
  <c r="J447" i="2"/>
  <c r="BE447" i="2" s="1"/>
  <c r="BI445" i="2"/>
  <c r="BH445" i="2"/>
  <c r="BG445" i="2"/>
  <c r="BF445" i="2"/>
  <c r="T445" i="2"/>
  <c r="R445" i="2"/>
  <c r="P445" i="2"/>
  <c r="BK445" i="2"/>
  <c r="J445" i="2"/>
  <c r="BE445" i="2" s="1"/>
  <c r="BI443" i="2"/>
  <c r="BH443" i="2"/>
  <c r="BG443" i="2"/>
  <c r="BF443" i="2"/>
  <c r="T443" i="2"/>
  <c r="R443" i="2"/>
  <c r="P443" i="2"/>
  <c r="BK443" i="2"/>
  <c r="BK442" i="2" s="1"/>
  <c r="J442" i="2" s="1"/>
  <c r="J77" i="2" s="1"/>
  <c r="J443" i="2"/>
  <c r="BE443" i="2"/>
  <c r="BI441" i="2"/>
  <c r="BH441" i="2"/>
  <c r="BG441" i="2"/>
  <c r="BF441" i="2"/>
  <c r="T441" i="2"/>
  <c r="R441" i="2"/>
  <c r="P441" i="2"/>
  <c r="BK441" i="2"/>
  <c r="J441" i="2"/>
  <c r="BE441" i="2" s="1"/>
  <c r="BI440" i="2"/>
  <c r="BH440" i="2"/>
  <c r="BG440" i="2"/>
  <c r="BF440" i="2"/>
  <c r="T440" i="2"/>
  <c r="R440" i="2"/>
  <c r="P440" i="2"/>
  <c r="BK440" i="2"/>
  <c r="J440" i="2"/>
  <c r="BE440" i="2" s="1"/>
  <c r="BI439" i="2"/>
  <c r="BH439" i="2"/>
  <c r="BG439" i="2"/>
  <c r="BF439" i="2"/>
  <c r="T439" i="2"/>
  <c r="R439" i="2"/>
  <c r="P439" i="2"/>
  <c r="BK439" i="2"/>
  <c r="BK438" i="2" s="1"/>
  <c r="J438" i="2" s="1"/>
  <c r="J76" i="2" s="1"/>
  <c r="J439" i="2"/>
  <c r="BE439" i="2" s="1"/>
  <c r="BI437" i="2"/>
  <c r="BH437" i="2"/>
  <c r="BG437" i="2"/>
  <c r="BF437" i="2"/>
  <c r="T437" i="2"/>
  <c r="R437" i="2"/>
  <c r="P437" i="2"/>
  <c r="BK437" i="2"/>
  <c r="J437" i="2"/>
  <c r="BE437" i="2" s="1"/>
  <c r="BI432" i="2"/>
  <c r="BH432" i="2"/>
  <c r="BG432" i="2"/>
  <c r="BF432" i="2"/>
  <c r="T432" i="2"/>
  <c r="R432" i="2"/>
  <c r="P432" i="2"/>
  <c r="BK432" i="2"/>
  <c r="J432" i="2"/>
  <c r="BE432" i="2" s="1"/>
  <c r="BI431" i="2"/>
  <c r="BH431" i="2"/>
  <c r="BG431" i="2"/>
  <c r="BF431" i="2"/>
  <c r="T431" i="2"/>
  <c r="R431" i="2"/>
  <c r="P431" i="2"/>
  <c r="BK431" i="2"/>
  <c r="J431" i="2"/>
  <c r="BE431" i="2" s="1"/>
  <c r="BI429" i="2"/>
  <c r="BH429" i="2"/>
  <c r="BG429" i="2"/>
  <c r="BF429" i="2"/>
  <c r="T429" i="2"/>
  <c r="R429" i="2"/>
  <c r="P429" i="2"/>
  <c r="BK429" i="2"/>
  <c r="J429" i="2"/>
  <c r="BE429" i="2" s="1"/>
  <c r="BI427" i="2"/>
  <c r="BH427" i="2"/>
  <c r="BG427" i="2"/>
  <c r="BF427" i="2"/>
  <c r="T427" i="2"/>
  <c r="R427" i="2"/>
  <c r="P427" i="2"/>
  <c r="P426" i="2" s="1"/>
  <c r="BK427" i="2"/>
  <c r="J427" i="2"/>
  <c r="BE427" i="2" s="1"/>
  <c r="BI425" i="2"/>
  <c r="BH425" i="2"/>
  <c r="BG425" i="2"/>
  <c r="BF425" i="2"/>
  <c r="T425" i="2"/>
  <c r="R425" i="2"/>
  <c r="P425" i="2"/>
  <c r="BK425" i="2"/>
  <c r="J425" i="2"/>
  <c r="BE425" i="2" s="1"/>
  <c r="BI423" i="2"/>
  <c r="BH423" i="2"/>
  <c r="BG423" i="2"/>
  <c r="BF423" i="2"/>
  <c r="T423" i="2"/>
  <c r="R423" i="2"/>
  <c r="P423" i="2"/>
  <c r="BK423" i="2"/>
  <c r="J423" i="2"/>
  <c r="BE423" i="2" s="1"/>
  <c r="BI422" i="2"/>
  <c r="BH422" i="2"/>
  <c r="BG422" i="2"/>
  <c r="BF422" i="2"/>
  <c r="T422" i="2"/>
  <c r="R422" i="2"/>
  <c r="P422" i="2"/>
  <c r="BK422" i="2"/>
  <c r="J422" i="2"/>
  <c r="BE422" i="2" s="1"/>
  <c r="BI420" i="2"/>
  <c r="BH420" i="2"/>
  <c r="BG420" i="2"/>
  <c r="BF420" i="2"/>
  <c r="T420" i="2"/>
  <c r="R420" i="2"/>
  <c r="P420" i="2"/>
  <c r="BK420" i="2"/>
  <c r="J420" i="2"/>
  <c r="BE420" i="2" s="1"/>
  <c r="BI418" i="2"/>
  <c r="BH418" i="2"/>
  <c r="BG418" i="2"/>
  <c r="BF418" i="2"/>
  <c r="T418" i="2"/>
  <c r="R418" i="2"/>
  <c r="P418" i="2"/>
  <c r="BK418" i="2"/>
  <c r="J418" i="2"/>
  <c r="BE418" i="2" s="1"/>
  <c r="BI416" i="2"/>
  <c r="BH416" i="2"/>
  <c r="BG416" i="2"/>
  <c r="BF416" i="2"/>
  <c r="T416" i="2"/>
  <c r="R416" i="2"/>
  <c r="P416" i="2"/>
  <c r="BK416" i="2"/>
  <c r="J416" i="2"/>
  <c r="BE416" i="2"/>
  <c r="BI414" i="2"/>
  <c r="BH414" i="2"/>
  <c r="BG414" i="2"/>
  <c r="BF414" i="2"/>
  <c r="T414" i="2"/>
  <c r="R414" i="2"/>
  <c r="P414" i="2"/>
  <c r="BK414" i="2"/>
  <c r="J414" i="2"/>
  <c r="BE414" i="2"/>
  <c r="BI412" i="2"/>
  <c r="BH412" i="2"/>
  <c r="BG412" i="2"/>
  <c r="BF412" i="2"/>
  <c r="T412" i="2"/>
  <c r="R412" i="2"/>
  <c r="P412" i="2"/>
  <c r="BK412" i="2"/>
  <c r="J412" i="2"/>
  <c r="BE412" i="2" s="1"/>
  <c r="BI410" i="2"/>
  <c r="BH410" i="2"/>
  <c r="BG410" i="2"/>
  <c r="BF410" i="2"/>
  <c r="T410" i="2"/>
  <c r="R410" i="2"/>
  <c r="P410" i="2"/>
  <c r="BK410" i="2"/>
  <c r="J410" i="2"/>
  <c r="BE410" i="2" s="1"/>
  <c r="BI408" i="2"/>
  <c r="BH408" i="2"/>
  <c r="BG408" i="2"/>
  <c r="BF408" i="2"/>
  <c r="T408" i="2"/>
  <c r="R408" i="2"/>
  <c r="R407" i="2" s="1"/>
  <c r="P408" i="2"/>
  <c r="BK408" i="2"/>
  <c r="J408" i="2"/>
  <c r="BE408" i="2" s="1"/>
  <c r="BI405" i="2"/>
  <c r="BH405" i="2"/>
  <c r="BG405" i="2"/>
  <c r="BF405" i="2"/>
  <c r="T405" i="2"/>
  <c r="T404" i="2" s="1"/>
  <c r="R405" i="2"/>
  <c r="R404" i="2" s="1"/>
  <c r="P405" i="2"/>
  <c r="P404" i="2" s="1"/>
  <c r="BK405" i="2"/>
  <c r="BK404" i="2" s="1"/>
  <c r="J404" i="2" s="1"/>
  <c r="J72" i="2" s="1"/>
  <c r="J405" i="2"/>
  <c r="BE405" i="2" s="1"/>
  <c r="BI403" i="2"/>
  <c r="BH403" i="2"/>
  <c r="BG403" i="2"/>
  <c r="BF403" i="2"/>
  <c r="T403" i="2"/>
  <c r="R403" i="2"/>
  <c r="P403" i="2"/>
  <c r="BK403" i="2"/>
  <c r="J403" i="2"/>
  <c r="BE403" i="2" s="1"/>
  <c r="BI402" i="2"/>
  <c r="BH402" i="2"/>
  <c r="BG402" i="2"/>
  <c r="BF402" i="2"/>
  <c r="T402" i="2"/>
  <c r="R402" i="2"/>
  <c r="P402" i="2"/>
  <c r="BK402" i="2"/>
  <c r="J402" i="2"/>
  <c r="BE402" i="2" s="1"/>
  <c r="BI400" i="2"/>
  <c r="BH400" i="2"/>
  <c r="BG400" i="2"/>
  <c r="BF400" i="2"/>
  <c r="T400" i="2"/>
  <c r="R400" i="2"/>
  <c r="P400" i="2"/>
  <c r="BK400" i="2"/>
  <c r="J400" i="2"/>
  <c r="BE400" i="2" s="1"/>
  <c r="BI399" i="2"/>
  <c r="BH399" i="2"/>
  <c r="BG399" i="2"/>
  <c r="BF399" i="2"/>
  <c r="T399" i="2"/>
  <c r="R399" i="2"/>
  <c r="P399" i="2"/>
  <c r="BK399" i="2"/>
  <c r="J399" i="2"/>
  <c r="BE399" i="2" s="1"/>
  <c r="BI398" i="2"/>
  <c r="BH398" i="2"/>
  <c r="BG398" i="2"/>
  <c r="BF398" i="2"/>
  <c r="T398" i="2"/>
  <c r="R398" i="2"/>
  <c r="P398" i="2"/>
  <c r="BK398" i="2"/>
  <c r="J398" i="2"/>
  <c r="BE398" i="2" s="1"/>
  <c r="BI396" i="2"/>
  <c r="BH396" i="2"/>
  <c r="BG396" i="2"/>
  <c r="BF396" i="2"/>
  <c r="T396" i="2"/>
  <c r="R396" i="2"/>
  <c r="P396" i="2"/>
  <c r="BK396" i="2"/>
  <c r="J396" i="2"/>
  <c r="BE396" i="2" s="1"/>
  <c r="BI394" i="2"/>
  <c r="BH394" i="2"/>
  <c r="BG394" i="2"/>
  <c r="BF394" i="2"/>
  <c r="T394" i="2"/>
  <c r="R394" i="2"/>
  <c r="P394" i="2"/>
  <c r="BK394" i="2"/>
  <c r="J394" i="2"/>
  <c r="BE394" i="2" s="1"/>
  <c r="BI393" i="2"/>
  <c r="BH393" i="2"/>
  <c r="BG393" i="2"/>
  <c r="BF393" i="2"/>
  <c r="T393" i="2"/>
  <c r="R393" i="2"/>
  <c r="P393" i="2"/>
  <c r="BK393" i="2"/>
  <c r="J393" i="2"/>
  <c r="BE393" i="2" s="1"/>
  <c r="BI391" i="2"/>
  <c r="BH391" i="2"/>
  <c r="BG391" i="2"/>
  <c r="BF391" i="2"/>
  <c r="T391" i="2"/>
  <c r="R391" i="2"/>
  <c r="P391" i="2"/>
  <c r="BK391" i="2"/>
  <c r="J391" i="2"/>
  <c r="BE391" i="2" s="1"/>
  <c r="BI389" i="2"/>
  <c r="BH389" i="2"/>
  <c r="BG389" i="2"/>
  <c r="BF389" i="2"/>
  <c r="T389" i="2"/>
  <c r="T386" i="2" s="1"/>
  <c r="R389" i="2"/>
  <c r="P389" i="2"/>
  <c r="BK389" i="2"/>
  <c r="J389" i="2"/>
  <c r="BE389" i="2" s="1"/>
  <c r="BI387" i="2"/>
  <c r="BH387" i="2"/>
  <c r="BG387" i="2"/>
  <c r="BF387" i="2"/>
  <c r="T387" i="2"/>
  <c r="R387" i="2"/>
  <c r="P387" i="2"/>
  <c r="P386" i="2" s="1"/>
  <c r="BK387" i="2"/>
  <c r="J387" i="2"/>
  <c r="BE387" i="2" s="1"/>
  <c r="BI385" i="2"/>
  <c r="BH385" i="2"/>
  <c r="BG385" i="2"/>
  <c r="BF385" i="2"/>
  <c r="T385" i="2"/>
  <c r="R385" i="2"/>
  <c r="P385" i="2"/>
  <c r="BK385" i="2"/>
  <c r="J385" i="2"/>
  <c r="BE385" i="2" s="1"/>
  <c r="BI384" i="2"/>
  <c r="BH384" i="2"/>
  <c r="BG384" i="2"/>
  <c r="BF384" i="2"/>
  <c r="T384" i="2"/>
  <c r="R384" i="2"/>
  <c r="P384" i="2"/>
  <c r="BK384" i="2"/>
  <c r="BK381" i="2" s="1"/>
  <c r="J381" i="2" s="1"/>
  <c r="J70" i="2" s="1"/>
  <c r="J384" i="2"/>
  <c r="BE384" i="2" s="1"/>
  <c r="BI382" i="2"/>
  <c r="BH382" i="2"/>
  <c r="BG382" i="2"/>
  <c r="BF382" i="2"/>
  <c r="T382" i="2"/>
  <c r="R382" i="2"/>
  <c r="P382" i="2"/>
  <c r="P381" i="2" s="1"/>
  <c r="BK382" i="2"/>
  <c r="J382" i="2"/>
  <c r="BE382" i="2" s="1"/>
  <c r="BI380" i="2"/>
  <c r="BH380" i="2"/>
  <c r="BG380" i="2"/>
  <c r="BF380" i="2"/>
  <c r="T380" i="2"/>
  <c r="R380" i="2"/>
  <c r="P380" i="2"/>
  <c r="BK380" i="2"/>
  <c r="J380" i="2"/>
  <c r="BE380" i="2"/>
  <c r="BI379" i="2"/>
  <c r="BH379" i="2"/>
  <c r="BG379" i="2"/>
  <c r="BF379" i="2"/>
  <c r="T379" i="2"/>
  <c r="T376" i="2" s="1"/>
  <c r="R379" i="2"/>
  <c r="P379" i="2"/>
  <c r="BK379" i="2"/>
  <c r="J379" i="2"/>
  <c r="BE379" i="2"/>
  <c r="BI377" i="2"/>
  <c r="BH377" i="2"/>
  <c r="BG377" i="2"/>
  <c r="BF377" i="2"/>
  <c r="T377" i="2"/>
  <c r="R377" i="2"/>
  <c r="P377" i="2"/>
  <c r="P376" i="2" s="1"/>
  <c r="BK377" i="2"/>
  <c r="J377" i="2"/>
  <c r="BE377" i="2"/>
  <c r="BI375" i="2"/>
  <c r="BH375" i="2"/>
  <c r="BG375" i="2"/>
  <c r="BF375" i="2"/>
  <c r="T375" i="2"/>
  <c r="R375" i="2"/>
  <c r="P375" i="2"/>
  <c r="BK375" i="2"/>
  <c r="J375" i="2"/>
  <c r="BE375" i="2" s="1"/>
  <c r="BI373" i="2"/>
  <c r="BH373" i="2"/>
  <c r="BG373" i="2"/>
  <c r="BF373" i="2"/>
  <c r="T373" i="2"/>
  <c r="R373" i="2"/>
  <c r="P373" i="2"/>
  <c r="BK373" i="2"/>
  <c r="J373" i="2"/>
  <c r="BE373" i="2" s="1"/>
  <c r="BI372" i="2"/>
  <c r="BH372" i="2"/>
  <c r="BG372" i="2"/>
  <c r="BF372" i="2"/>
  <c r="T372" i="2"/>
  <c r="R372" i="2"/>
  <c r="P372" i="2"/>
  <c r="BK372" i="2"/>
  <c r="J372" i="2"/>
  <c r="BE372" i="2"/>
  <c r="BI370" i="2"/>
  <c r="BH370" i="2"/>
  <c r="BG370" i="2"/>
  <c r="BF370" i="2"/>
  <c r="T370" i="2"/>
  <c r="R370" i="2"/>
  <c r="P370" i="2"/>
  <c r="BK370" i="2"/>
  <c r="J370" i="2"/>
  <c r="BE370" i="2"/>
  <c r="BI368" i="2"/>
  <c r="BH368" i="2"/>
  <c r="BG368" i="2"/>
  <c r="BF368" i="2"/>
  <c r="T368" i="2"/>
  <c r="R368" i="2"/>
  <c r="P368" i="2"/>
  <c r="BK368" i="2"/>
  <c r="J368" i="2"/>
  <c r="BE368" i="2"/>
  <c r="BI366" i="2"/>
  <c r="BH366" i="2"/>
  <c r="BG366" i="2"/>
  <c r="BF366" i="2"/>
  <c r="T366" i="2"/>
  <c r="R366" i="2"/>
  <c r="P366" i="2"/>
  <c r="BK366" i="2"/>
  <c r="J366" i="2"/>
  <c r="BE366" i="2" s="1"/>
  <c r="BI364" i="2"/>
  <c r="BH364" i="2"/>
  <c r="BG364" i="2"/>
  <c r="BF364" i="2"/>
  <c r="T364" i="2"/>
  <c r="R364" i="2"/>
  <c r="P364" i="2"/>
  <c r="BK364" i="2"/>
  <c r="J364" i="2"/>
  <c r="BE364" i="2" s="1"/>
  <c r="BI362" i="2"/>
  <c r="BH362" i="2"/>
  <c r="BG362" i="2"/>
  <c r="BF362" i="2"/>
  <c r="T362" i="2"/>
  <c r="R362" i="2"/>
  <c r="P362" i="2"/>
  <c r="BK362" i="2"/>
  <c r="J362" i="2"/>
  <c r="BE362" i="2"/>
  <c r="BI360" i="2"/>
  <c r="BH360" i="2"/>
  <c r="BG360" i="2"/>
  <c r="BF360" i="2"/>
  <c r="T360" i="2"/>
  <c r="R360" i="2"/>
  <c r="P360" i="2"/>
  <c r="BK360" i="2"/>
  <c r="J360" i="2"/>
  <c r="BE360" i="2"/>
  <c r="BI359" i="2"/>
  <c r="BH359" i="2"/>
  <c r="BG359" i="2"/>
  <c r="BF359" i="2"/>
  <c r="T359" i="2"/>
  <c r="R359" i="2"/>
  <c r="P359" i="2"/>
  <c r="BK359" i="2"/>
  <c r="J359" i="2"/>
  <c r="BE359" i="2" s="1"/>
  <c r="BI357" i="2"/>
  <c r="BH357" i="2"/>
  <c r="BG357" i="2"/>
  <c r="BF357" i="2"/>
  <c r="T357" i="2"/>
  <c r="R357" i="2"/>
  <c r="P357" i="2"/>
  <c r="BK357" i="2"/>
  <c r="J357" i="2"/>
  <c r="BE357" i="2" s="1"/>
  <c r="BI355" i="2"/>
  <c r="BH355" i="2"/>
  <c r="BG355" i="2"/>
  <c r="BF355" i="2"/>
  <c r="T355" i="2"/>
  <c r="R355" i="2"/>
  <c r="P355" i="2"/>
  <c r="BK355" i="2"/>
  <c r="J355" i="2"/>
  <c r="BE355" i="2"/>
  <c r="BI354" i="2"/>
  <c r="BH354" i="2"/>
  <c r="BG354" i="2"/>
  <c r="BF354" i="2"/>
  <c r="T354" i="2"/>
  <c r="R354" i="2"/>
  <c r="P354" i="2"/>
  <c r="BK354" i="2"/>
  <c r="J354" i="2"/>
  <c r="BE354" i="2"/>
  <c r="BI352" i="2"/>
  <c r="BH352" i="2"/>
  <c r="BG352" i="2"/>
  <c r="BF352" i="2"/>
  <c r="T352" i="2"/>
  <c r="R352" i="2"/>
  <c r="P352" i="2"/>
  <c r="BK352" i="2"/>
  <c r="J352" i="2"/>
  <c r="BE352" i="2" s="1"/>
  <c r="BI350" i="2"/>
  <c r="BH350" i="2"/>
  <c r="BG350" i="2"/>
  <c r="BF350" i="2"/>
  <c r="T350" i="2"/>
  <c r="R350" i="2"/>
  <c r="P350" i="2"/>
  <c r="BK350" i="2"/>
  <c r="J350" i="2"/>
  <c r="BE350" i="2" s="1"/>
  <c r="BI348" i="2"/>
  <c r="BH348" i="2"/>
  <c r="BG348" i="2"/>
  <c r="BF348" i="2"/>
  <c r="T348" i="2"/>
  <c r="R348" i="2"/>
  <c r="P348" i="2"/>
  <c r="BK348" i="2"/>
  <c r="J348" i="2"/>
  <c r="BE348" i="2"/>
  <c r="BI346" i="2"/>
  <c r="BH346" i="2"/>
  <c r="BG346" i="2"/>
  <c r="BF346" i="2"/>
  <c r="T346" i="2"/>
  <c r="R346" i="2"/>
  <c r="P346" i="2"/>
  <c r="BK346" i="2"/>
  <c r="J346" i="2"/>
  <c r="BE346" i="2"/>
  <c r="BI344" i="2"/>
  <c r="BH344" i="2"/>
  <c r="BG344" i="2"/>
  <c r="BF344" i="2"/>
  <c r="T344" i="2"/>
  <c r="R344" i="2"/>
  <c r="R343" i="2" s="1"/>
  <c r="P344" i="2"/>
  <c r="BK344" i="2"/>
  <c r="J344" i="2"/>
  <c r="BE344" i="2" s="1"/>
  <c r="BI341" i="2"/>
  <c r="BH341" i="2"/>
  <c r="BG341" i="2"/>
  <c r="BF341" i="2"/>
  <c r="T341" i="2"/>
  <c r="T340" i="2" s="1"/>
  <c r="R341" i="2"/>
  <c r="R340" i="2" s="1"/>
  <c r="P341" i="2"/>
  <c r="P340" i="2" s="1"/>
  <c r="BK341" i="2"/>
  <c r="BK340" i="2" s="1"/>
  <c r="J340" i="2" s="1"/>
  <c r="J65" i="2" s="1"/>
  <c r="J341" i="2"/>
  <c r="BE341" i="2" s="1"/>
  <c r="BI339" i="2"/>
  <c r="BH339" i="2"/>
  <c r="BG339" i="2"/>
  <c r="BF339" i="2"/>
  <c r="T339" i="2"/>
  <c r="R339" i="2"/>
  <c r="P339" i="2"/>
  <c r="BK339" i="2"/>
  <c r="J339" i="2"/>
  <c r="BE339" i="2" s="1"/>
  <c r="BI338" i="2"/>
  <c r="BH338" i="2"/>
  <c r="BG338" i="2"/>
  <c r="BF338" i="2"/>
  <c r="T338" i="2"/>
  <c r="R338" i="2"/>
  <c r="P338" i="2"/>
  <c r="BK338" i="2"/>
  <c r="J338" i="2"/>
  <c r="BE338" i="2" s="1"/>
  <c r="BI336" i="2"/>
  <c r="BH336" i="2"/>
  <c r="BG336" i="2"/>
  <c r="BF336" i="2"/>
  <c r="T336" i="2"/>
  <c r="R336" i="2"/>
  <c r="P336" i="2"/>
  <c r="BK336" i="2"/>
  <c r="J336" i="2"/>
  <c r="BE336" i="2" s="1"/>
  <c r="BI335" i="2"/>
  <c r="BH335" i="2"/>
  <c r="BG335" i="2"/>
  <c r="BF335" i="2"/>
  <c r="T335" i="2"/>
  <c r="R335" i="2"/>
  <c r="P335" i="2"/>
  <c r="BK335" i="2"/>
  <c r="J335" i="2"/>
  <c r="BE335" i="2" s="1"/>
  <c r="BI334" i="2"/>
  <c r="BH334" i="2"/>
  <c r="BG334" i="2"/>
  <c r="BF334" i="2"/>
  <c r="T334" i="2"/>
  <c r="R334" i="2"/>
  <c r="P334" i="2"/>
  <c r="BK334" i="2"/>
  <c r="J334" i="2"/>
  <c r="BE334" i="2" s="1"/>
  <c r="BI333" i="2"/>
  <c r="BH333" i="2"/>
  <c r="BG333" i="2"/>
  <c r="BF333" i="2"/>
  <c r="T333" i="2"/>
  <c r="R333" i="2"/>
  <c r="P333" i="2"/>
  <c r="BK333" i="2"/>
  <c r="J333" i="2"/>
  <c r="BE333" i="2" s="1"/>
  <c r="BI331" i="2"/>
  <c r="BH331" i="2"/>
  <c r="BG331" i="2"/>
  <c r="BF331" i="2"/>
  <c r="T331" i="2"/>
  <c r="R331" i="2"/>
  <c r="P331" i="2"/>
  <c r="BK331" i="2"/>
  <c r="J331" i="2"/>
  <c r="BE331" i="2" s="1"/>
  <c r="BI330" i="2"/>
  <c r="BH330" i="2"/>
  <c r="BG330" i="2"/>
  <c r="BF330" i="2"/>
  <c r="T330" i="2"/>
  <c r="R330" i="2"/>
  <c r="P330" i="2"/>
  <c r="P328" i="2" s="1"/>
  <c r="BK330" i="2"/>
  <c r="J330" i="2"/>
  <c r="BE330" i="2" s="1"/>
  <c r="BI329" i="2"/>
  <c r="BH329" i="2"/>
  <c r="BG329" i="2"/>
  <c r="BF329" i="2"/>
  <c r="T329" i="2"/>
  <c r="T328" i="2" s="1"/>
  <c r="R329" i="2"/>
  <c r="P329" i="2"/>
  <c r="BK329" i="2"/>
  <c r="J329" i="2"/>
  <c r="BE329" i="2" s="1"/>
  <c r="BI327" i="2"/>
  <c r="BH327" i="2"/>
  <c r="BG327" i="2"/>
  <c r="BF327" i="2"/>
  <c r="T327" i="2"/>
  <c r="R327" i="2"/>
  <c r="P327" i="2"/>
  <c r="BK327" i="2"/>
  <c r="J327" i="2"/>
  <c r="BE327" i="2"/>
  <c r="BI326" i="2"/>
  <c r="BH326" i="2"/>
  <c r="BG326" i="2"/>
  <c r="BF326" i="2"/>
  <c r="T326" i="2"/>
  <c r="R326" i="2"/>
  <c r="P326" i="2"/>
  <c r="BK326" i="2"/>
  <c r="J326" i="2"/>
  <c r="BE326" i="2" s="1"/>
  <c r="BI325" i="2"/>
  <c r="BH325" i="2"/>
  <c r="BG325" i="2"/>
  <c r="BF325" i="2"/>
  <c r="T325" i="2"/>
  <c r="R325" i="2"/>
  <c r="P325" i="2"/>
  <c r="BK325" i="2"/>
  <c r="J325" i="2"/>
  <c r="BE325" i="2" s="1"/>
  <c r="BI323" i="2"/>
  <c r="BH323" i="2"/>
  <c r="BG323" i="2"/>
  <c r="BF323" i="2"/>
  <c r="T323" i="2"/>
  <c r="R323" i="2"/>
  <c r="P323" i="2"/>
  <c r="BK323" i="2"/>
  <c r="J323" i="2"/>
  <c r="BE323" i="2"/>
  <c r="BI321" i="2"/>
  <c r="BH321" i="2"/>
  <c r="BG321" i="2"/>
  <c r="BF321" i="2"/>
  <c r="T321" i="2"/>
  <c r="R321" i="2"/>
  <c r="P321" i="2"/>
  <c r="BK321" i="2"/>
  <c r="J321" i="2"/>
  <c r="BE321" i="2"/>
  <c r="BI319" i="2"/>
  <c r="BH319" i="2"/>
  <c r="BG319" i="2"/>
  <c r="BF319" i="2"/>
  <c r="T319" i="2"/>
  <c r="R319" i="2"/>
  <c r="P319" i="2"/>
  <c r="BK319" i="2"/>
  <c r="J319" i="2"/>
  <c r="BE319" i="2" s="1"/>
  <c r="BI317" i="2"/>
  <c r="BH317" i="2"/>
  <c r="BG317" i="2"/>
  <c r="BF317" i="2"/>
  <c r="T317" i="2"/>
  <c r="R317" i="2"/>
  <c r="P317" i="2"/>
  <c r="BK317" i="2"/>
  <c r="J317" i="2"/>
  <c r="BE317" i="2" s="1"/>
  <c r="BI315" i="2"/>
  <c r="BH315" i="2"/>
  <c r="BG315" i="2"/>
  <c r="BF315" i="2"/>
  <c r="T315" i="2"/>
  <c r="R315" i="2"/>
  <c r="P315" i="2"/>
  <c r="BK315" i="2"/>
  <c r="J315" i="2"/>
  <c r="BE315" i="2"/>
  <c r="BI313" i="2"/>
  <c r="BH313" i="2"/>
  <c r="BG313" i="2"/>
  <c r="BF313" i="2"/>
  <c r="T313" i="2"/>
  <c r="R313" i="2"/>
  <c r="P313" i="2"/>
  <c r="BK313" i="2"/>
  <c r="J313" i="2"/>
  <c r="BE313" i="2"/>
  <c r="BI311" i="2"/>
  <c r="BH311" i="2"/>
  <c r="BG311" i="2"/>
  <c r="BF311" i="2"/>
  <c r="T311" i="2"/>
  <c r="R311" i="2"/>
  <c r="P311" i="2"/>
  <c r="BK311" i="2"/>
  <c r="J311" i="2"/>
  <c r="BE311" i="2" s="1"/>
  <c r="BI309" i="2"/>
  <c r="BH309" i="2"/>
  <c r="BG309" i="2"/>
  <c r="BF309" i="2"/>
  <c r="T309" i="2"/>
  <c r="R309" i="2"/>
  <c r="P309" i="2"/>
  <c r="BK309" i="2"/>
  <c r="J309" i="2"/>
  <c r="BE309" i="2" s="1"/>
  <c r="BI307" i="2"/>
  <c r="BH307" i="2"/>
  <c r="BG307" i="2"/>
  <c r="BF307" i="2"/>
  <c r="T307" i="2"/>
  <c r="R307" i="2"/>
  <c r="P307" i="2"/>
  <c r="BK307" i="2"/>
  <c r="J307" i="2"/>
  <c r="BE307" i="2"/>
  <c r="BI305" i="2"/>
  <c r="BH305" i="2"/>
  <c r="BG305" i="2"/>
  <c r="BF305" i="2"/>
  <c r="T305" i="2"/>
  <c r="R305" i="2"/>
  <c r="P305" i="2"/>
  <c r="BK305" i="2"/>
  <c r="J305" i="2"/>
  <c r="BE305" i="2"/>
  <c r="BI301" i="2"/>
  <c r="BH301" i="2"/>
  <c r="BG301" i="2"/>
  <c r="BF301" i="2"/>
  <c r="T301" i="2"/>
  <c r="R301" i="2"/>
  <c r="P301" i="2"/>
  <c r="BK301" i="2"/>
  <c r="J301" i="2"/>
  <c r="BE301" i="2" s="1"/>
  <c r="BI299" i="2"/>
  <c r="BH299" i="2"/>
  <c r="BG299" i="2"/>
  <c r="BF299" i="2"/>
  <c r="T299" i="2"/>
  <c r="R299" i="2"/>
  <c r="P299" i="2"/>
  <c r="BK299" i="2"/>
  <c r="J299" i="2"/>
  <c r="BE299" i="2" s="1"/>
  <c r="BI295" i="2"/>
  <c r="BH295" i="2"/>
  <c r="BG295" i="2"/>
  <c r="BF295" i="2"/>
  <c r="T295" i="2"/>
  <c r="R295" i="2"/>
  <c r="P295" i="2"/>
  <c r="BK295" i="2"/>
  <c r="J295" i="2"/>
  <c r="BE295" i="2"/>
  <c r="BI291" i="2"/>
  <c r="BH291" i="2"/>
  <c r="BG291" i="2"/>
  <c r="BF291" i="2"/>
  <c r="T291" i="2"/>
  <c r="R291" i="2"/>
  <c r="P291" i="2"/>
  <c r="BK291" i="2"/>
  <c r="J291" i="2"/>
  <c r="BE291" i="2"/>
  <c r="BI289" i="2"/>
  <c r="BH289" i="2"/>
  <c r="BG289" i="2"/>
  <c r="BF289" i="2"/>
  <c r="T289" i="2"/>
  <c r="R289" i="2"/>
  <c r="P289" i="2"/>
  <c r="BK289" i="2"/>
  <c r="J289" i="2"/>
  <c r="BE289" i="2" s="1"/>
  <c r="BI287" i="2"/>
  <c r="BH287" i="2"/>
  <c r="BG287" i="2"/>
  <c r="BF287" i="2"/>
  <c r="T287" i="2"/>
  <c r="R287" i="2"/>
  <c r="P287" i="2"/>
  <c r="BK287" i="2"/>
  <c r="J287" i="2"/>
  <c r="BE287" i="2" s="1"/>
  <c r="BI285" i="2"/>
  <c r="BH285" i="2"/>
  <c r="BG285" i="2"/>
  <c r="BF285" i="2"/>
  <c r="T285" i="2"/>
  <c r="R285" i="2"/>
  <c r="P285" i="2"/>
  <c r="BK285" i="2"/>
  <c r="J285" i="2"/>
  <c r="BE285" i="2" s="1"/>
  <c r="BI283" i="2"/>
  <c r="BH283" i="2"/>
  <c r="BG283" i="2"/>
  <c r="BF283" i="2"/>
  <c r="T283" i="2"/>
  <c r="R283" i="2"/>
  <c r="R280" i="2" s="1"/>
  <c r="P283" i="2"/>
  <c r="BK283" i="2"/>
  <c r="J283" i="2"/>
  <c r="BE283" i="2"/>
  <c r="BI281" i="2"/>
  <c r="BH281" i="2"/>
  <c r="BG281" i="2"/>
  <c r="BF281" i="2"/>
  <c r="T281" i="2"/>
  <c r="R281" i="2"/>
  <c r="P281" i="2"/>
  <c r="BK281" i="2"/>
  <c r="BK280" i="2" s="1"/>
  <c r="J280" i="2" s="1"/>
  <c r="J62" i="2" s="1"/>
  <c r="J281" i="2"/>
  <c r="BE281" i="2" s="1"/>
  <c r="BI278" i="2"/>
  <c r="BH278" i="2"/>
  <c r="BG278" i="2"/>
  <c r="BF278" i="2"/>
  <c r="T278" i="2"/>
  <c r="R278" i="2"/>
  <c r="P278" i="2"/>
  <c r="BK278" i="2"/>
  <c r="J278" i="2"/>
  <c r="BE278" i="2" s="1"/>
  <c r="BI276" i="2"/>
  <c r="BH276" i="2"/>
  <c r="BG276" i="2"/>
  <c r="BF276" i="2"/>
  <c r="T276" i="2"/>
  <c r="R276" i="2"/>
  <c r="P276" i="2"/>
  <c r="BK276" i="2"/>
  <c r="J276" i="2"/>
  <c r="BE276" i="2" s="1"/>
  <c r="BI274" i="2"/>
  <c r="BH274" i="2"/>
  <c r="BG274" i="2"/>
  <c r="BF274" i="2"/>
  <c r="T274" i="2"/>
  <c r="R274" i="2"/>
  <c r="P274" i="2"/>
  <c r="BK274" i="2"/>
  <c r="J274" i="2"/>
  <c r="BE274" i="2" s="1"/>
  <c r="BI272" i="2"/>
  <c r="BH272" i="2"/>
  <c r="BG272" i="2"/>
  <c r="BF272" i="2"/>
  <c r="T272" i="2"/>
  <c r="R272" i="2"/>
  <c r="P272" i="2"/>
  <c r="BK272" i="2"/>
  <c r="J272" i="2"/>
  <c r="BE272" i="2" s="1"/>
  <c r="BI270" i="2"/>
  <c r="BH270" i="2"/>
  <c r="BG270" i="2"/>
  <c r="BF270" i="2"/>
  <c r="T270" i="2"/>
  <c r="R270" i="2"/>
  <c r="P270" i="2"/>
  <c r="BK270" i="2"/>
  <c r="J270" i="2"/>
  <c r="BE270" i="2" s="1"/>
  <c r="BI268" i="2"/>
  <c r="BH268" i="2"/>
  <c r="BG268" i="2"/>
  <c r="BF268" i="2"/>
  <c r="T268" i="2"/>
  <c r="R268" i="2"/>
  <c r="P268" i="2"/>
  <c r="BK268" i="2"/>
  <c r="J268" i="2"/>
  <c r="BE268" i="2" s="1"/>
  <c r="BI267" i="2"/>
  <c r="BH267" i="2"/>
  <c r="BG267" i="2"/>
  <c r="BF267" i="2"/>
  <c r="T267" i="2"/>
  <c r="R267" i="2"/>
  <c r="P267" i="2"/>
  <c r="BK267" i="2"/>
  <c r="J267" i="2"/>
  <c r="BE267" i="2" s="1"/>
  <c r="BI265" i="2"/>
  <c r="BH265" i="2"/>
  <c r="BG265" i="2"/>
  <c r="BF265" i="2"/>
  <c r="T265" i="2"/>
  <c r="R265" i="2"/>
  <c r="P265" i="2"/>
  <c r="BK265" i="2"/>
  <c r="J265" i="2"/>
  <c r="BE265" i="2" s="1"/>
  <c r="BI263" i="2"/>
  <c r="BH263" i="2"/>
  <c r="BG263" i="2"/>
  <c r="BF263" i="2"/>
  <c r="T263" i="2"/>
  <c r="R263" i="2"/>
  <c r="P263" i="2"/>
  <c r="BK263" i="2"/>
  <c r="J263" i="2"/>
  <c r="BE263" i="2" s="1"/>
  <c r="BI260" i="2"/>
  <c r="BH260" i="2"/>
  <c r="BG260" i="2"/>
  <c r="BF260" i="2"/>
  <c r="T260" i="2"/>
  <c r="R260" i="2"/>
  <c r="P260" i="2"/>
  <c r="BK260" i="2"/>
  <c r="J260" i="2"/>
  <c r="BE260" i="2" s="1"/>
  <c r="BI258" i="2"/>
  <c r="BH258" i="2"/>
  <c r="BG258" i="2"/>
  <c r="BF258" i="2"/>
  <c r="T258" i="2"/>
  <c r="R258" i="2"/>
  <c r="P258" i="2"/>
  <c r="BK258" i="2"/>
  <c r="J258" i="2"/>
  <c r="BE258" i="2" s="1"/>
  <c r="BI256" i="2"/>
  <c r="BH256" i="2"/>
  <c r="BG256" i="2"/>
  <c r="BF256" i="2"/>
  <c r="T256" i="2"/>
  <c r="R256" i="2"/>
  <c r="P256" i="2"/>
  <c r="BK256" i="2"/>
  <c r="J256" i="2"/>
  <c r="BE256" i="2" s="1"/>
  <c r="BI254" i="2"/>
  <c r="BH254" i="2"/>
  <c r="BG254" i="2"/>
  <c r="BF254" i="2"/>
  <c r="T254" i="2"/>
  <c r="R254" i="2"/>
  <c r="P254" i="2"/>
  <c r="BK254" i="2"/>
  <c r="J254" i="2"/>
  <c r="BE254" i="2" s="1"/>
  <c r="BI252" i="2"/>
  <c r="BH252" i="2"/>
  <c r="BG252" i="2"/>
  <c r="BF252" i="2"/>
  <c r="T252" i="2"/>
  <c r="R252" i="2"/>
  <c r="P252" i="2"/>
  <c r="BK252" i="2"/>
  <c r="J252" i="2"/>
  <c r="BE252" i="2" s="1"/>
  <c r="BI250" i="2"/>
  <c r="BH250" i="2"/>
  <c r="BG250" i="2"/>
  <c r="BF250" i="2"/>
  <c r="T250" i="2"/>
  <c r="R250" i="2"/>
  <c r="P250" i="2"/>
  <c r="BK250" i="2"/>
  <c r="J250" i="2"/>
  <c r="BE250" i="2" s="1"/>
  <c r="BI248" i="2"/>
  <c r="BH248" i="2"/>
  <c r="BG248" i="2"/>
  <c r="BF248" i="2"/>
  <c r="T248" i="2"/>
  <c r="R248" i="2"/>
  <c r="P248" i="2"/>
  <c r="BK248" i="2"/>
  <c r="J248" i="2"/>
  <c r="BE248" i="2" s="1"/>
  <c r="BI246" i="2"/>
  <c r="BH246" i="2"/>
  <c r="BG246" i="2"/>
  <c r="BF246" i="2"/>
  <c r="T246" i="2"/>
  <c r="R246" i="2"/>
  <c r="P246" i="2"/>
  <c r="BK246" i="2"/>
  <c r="J246" i="2"/>
  <c r="BE246" i="2" s="1"/>
  <c r="BI244" i="2"/>
  <c r="BH244" i="2"/>
  <c r="BG244" i="2"/>
  <c r="BF244" i="2"/>
  <c r="T244" i="2"/>
  <c r="R244" i="2"/>
  <c r="P244" i="2"/>
  <c r="BK244" i="2"/>
  <c r="J244" i="2"/>
  <c r="BE244" i="2" s="1"/>
  <c r="BI243" i="2"/>
  <c r="BH243" i="2"/>
  <c r="BG243" i="2"/>
  <c r="BF243" i="2"/>
  <c r="T243" i="2"/>
  <c r="R243" i="2"/>
  <c r="P243" i="2"/>
  <c r="BK243" i="2"/>
  <c r="BK240" i="2" s="1"/>
  <c r="J240" i="2" s="1"/>
  <c r="J61" i="2" s="1"/>
  <c r="J243" i="2"/>
  <c r="BE243" i="2" s="1"/>
  <c r="BI241" i="2"/>
  <c r="BH241" i="2"/>
  <c r="BG241" i="2"/>
  <c r="BF241" i="2"/>
  <c r="T241" i="2"/>
  <c r="R241" i="2"/>
  <c r="P241" i="2"/>
  <c r="BK241" i="2"/>
  <c r="J241" i="2"/>
  <c r="BE241" i="2" s="1"/>
  <c r="BI238" i="2"/>
  <c r="BH238" i="2"/>
  <c r="BG238" i="2"/>
  <c r="BF238" i="2"/>
  <c r="T238" i="2"/>
  <c r="R238" i="2"/>
  <c r="P238" i="2"/>
  <c r="BK238" i="2"/>
  <c r="J238" i="2"/>
  <c r="BE238" i="2"/>
  <c r="BI236" i="2"/>
  <c r="BH236" i="2"/>
  <c r="BG236" i="2"/>
  <c r="BF236" i="2"/>
  <c r="T236" i="2"/>
  <c r="R236" i="2"/>
  <c r="P236" i="2"/>
  <c r="BK236" i="2"/>
  <c r="J236" i="2"/>
  <c r="BE236" i="2"/>
  <c r="BI234" i="2"/>
  <c r="BH234" i="2"/>
  <c r="BG234" i="2"/>
  <c r="BF234" i="2"/>
  <c r="T234" i="2"/>
  <c r="R234" i="2"/>
  <c r="P234" i="2"/>
  <c r="BK234" i="2"/>
  <c r="J234" i="2"/>
  <c r="BE234" i="2" s="1"/>
  <c r="BI232" i="2"/>
  <c r="BH232" i="2"/>
  <c r="BG232" i="2"/>
  <c r="BF232" i="2"/>
  <c r="T232" i="2"/>
  <c r="R232" i="2"/>
  <c r="P232" i="2"/>
  <c r="BK232" i="2"/>
  <c r="J232" i="2"/>
  <c r="BE232" i="2" s="1"/>
  <c r="BI230" i="2"/>
  <c r="BH230" i="2"/>
  <c r="BG230" i="2"/>
  <c r="BF230" i="2"/>
  <c r="T230" i="2"/>
  <c r="R230" i="2"/>
  <c r="P230" i="2"/>
  <c r="BK230" i="2"/>
  <c r="J230" i="2"/>
  <c r="BE230" i="2"/>
  <c r="BI228" i="2"/>
  <c r="BH228" i="2"/>
  <c r="BG228" i="2"/>
  <c r="BF228" i="2"/>
  <c r="T228" i="2"/>
  <c r="R228" i="2"/>
  <c r="R225" i="2" s="1"/>
  <c r="P228" i="2"/>
  <c r="BK228" i="2"/>
  <c r="J228" i="2"/>
  <c r="BE228" i="2"/>
  <c r="BI226" i="2"/>
  <c r="BH226" i="2"/>
  <c r="BG226" i="2"/>
  <c r="BF226" i="2"/>
  <c r="T226" i="2"/>
  <c r="R226" i="2"/>
  <c r="P226" i="2"/>
  <c r="BK226" i="2"/>
  <c r="BK225" i="2" s="1"/>
  <c r="J225" i="2" s="1"/>
  <c r="J60" i="2" s="1"/>
  <c r="J226" i="2"/>
  <c r="BE226" i="2" s="1"/>
  <c r="BI221" i="2"/>
  <c r="BH221" i="2"/>
  <c r="BG221" i="2"/>
  <c r="BF221" i="2"/>
  <c r="T221" i="2"/>
  <c r="R221" i="2"/>
  <c r="P221" i="2"/>
  <c r="BK221" i="2"/>
  <c r="J221" i="2"/>
  <c r="BE221" i="2" s="1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T216" i="2"/>
  <c r="R216" i="2"/>
  <c r="P216" i="2"/>
  <c r="BK216" i="2"/>
  <c r="J216" i="2"/>
  <c r="BE216" i="2" s="1"/>
  <c r="BI214" i="2"/>
  <c r="BH214" i="2"/>
  <c r="BG214" i="2"/>
  <c r="BF214" i="2"/>
  <c r="T214" i="2"/>
  <c r="R214" i="2"/>
  <c r="P214" i="2"/>
  <c r="BK214" i="2"/>
  <c r="J214" i="2"/>
  <c r="BE214" i="2" s="1"/>
  <c r="BI212" i="2"/>
  <c r="BH212" i="2"/>
  <c r="BG212" i="2"/>
  <c r="BF212" i="2"/>
  <c r="T212" i="2"/>
  <c r="R212" i="2"/>
  <c r="P212" i="2"/>
  <c r="BK212" i="2"/>
  <c r="J212" i="2"/>
  <c r="BE212" i="2" s="1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R208" i="2"/>
  <c r="P208" i="2"/>
  <c r="BK208" i="2"/>
  <c r="J208" i="2"/>
  <c r="BE208" i="2" s="1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BK204" i="2"/>
  <c r="J204" i="2"/>
  <c r="BE204" i="2" s="1"/>
  <c r="BI199" i="2"/>
  <c r="BH199" i="2"/>
  <c r="BG199" i="2"/>
  <c r="BF199" i="2"/>
  <c r="T199" i="2"/>
  <c r="R199" i="2"/>
  <c r="P199" i="2"/>
  <c r="BK199" i="2"/>
  <c r="J199" i="2"/>
  <c r="BE199" i="2" s="1"/>
  <c r="BI197" i="2"/>
  <c r="BH197" i="2"/>
  <c r="BG197" i="2"/>
  <c r="BF197" i="2"/>
  <c r="T197" i="2"/>
  <c r="R197" i="2"/>
  <c r="P197" i="2"/>
  <c r="BK197" i="2"/>
  <c r="J197" i="2"/>
  <c r="BE197" i="2" s="1"/>
  <c r="BI195" i="2"/>
  <c r="BH195" i="2"/>
  <c r="BG195" i="2"/>
  <c r="BF195" i="2"/>
  <c r="T195" i="2"/>
  <c r="R195" i="2"/>
  <c r="P195" i="2"/>
  <c r="BK195" i="2"/>
  <c r="J195" i="2"/>
  <c r="BE195" i="2" s="1"/>
  <c r="BI191" i="2"/>
  <c r="BH191" i="2"/>
  <c r="BG191" i="2"/>
  <c r="BF191" i="2"/>
  <c r="T191" i="2"/>
  <c r="R191" i="2"/>
  <c r="P191" i="2"/>
  <c r="BK191" i="2"/>
  <c r="J191" i="2"/>
  <c r="BE191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/>
  <c r="BI185" i="2"/>
  <c r="BH185" i="2"/>
  <c r="BG185" i="2"/>
  <c r="BF185" i="2"/>
  <c r="T185" i="2"/>
  <c r="R185" i="2"/>
  <c r="P185" i="2"/>
  <c r="BK185" i="2"/>
  <c r="J185" i="2"/>
  <c r="BE185" i="2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/>
  <c r="BI181" i="2"/>
  <c r="BH181" i="2"/>
  <c r="BG181" i="2"/>
  <c r="BF181" i="2"/>
  <c r="T181" i="2"/>
  <c r="R181" i="2"/>
  <c r="P181" i="2"/>
  <c r="BK181" i="2"/>
  <c r="J181" i="2"/>
  <c r="BE181" i="2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7" i="2"/>
  <c r="BH177" i="2"/>
  <c r="BG177" i="2"/>
  <c r="BF177" i="2"/>
  <c r="T177" i="2"/>
  <c r="R177" i="2"/>
  <c r="P177" i="2"/>
  <c r="BK177" i="2"/>
  <c r="J177" i="2"/>
  <c r="BE177" i="2"/>
  <c r="BI175" i="2"/>
  <c r="BH175" i="2"/>
  <c r="BG175" i="2"/>
  <c r="BF175" i="2"/>
  <c r="T175" i="2"/>
  <c r="R175" i="2"/>
  <c r="P175" i="2"/>
  <c r="BK175" i="2"/>
  <c r="J175" i="2"/>
  <c r="BE175" i="2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BG166" i="2"/>
  <c r="BF166" i="2"/>
  <c r="T166" i="2"/>
  <c r="R166" i="2"/>
  <c r="P166" i="2"/>
  <c r="BK166" i="2"/>
  <c r="J166" i="2"/>
  <c r="BE166" i="2" s="1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R156" i="2"/>
  <c r="P156" i="2"/>
  <c r="BK156" i="2"/>
  <c r="J156" i="2"/>
  <c r="BE156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/>
  <c r="BI145" i="2"/>
  <c r="BH145" i="2"/>
  <c r="BG145" i="2"/>
  <c r="BF145" i="2"/>
  <c r="T145" i="2"/>
  <c r="R145" i="2"/>
  <c r="P145" i="2"/>
  <c r="BK145" i="2"/>
  <c r="J145" i="2"/>
  <c r="BE145" i="2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R130" i="2"/>
  <c r="P130" i="2"/>
  <c r="BK130" i="2"/>
  <c r="J130" i="2"/>
  <c r="BE130" i="2" s="1"/>
  <c r="BI128" i="2"/>
  <c r="BH128" i="2"/>
  <c r="BG128" i="2"/>
  <c r="BF128" i="2"/>
  <c r="T128" i="2"/>
  <c r="R128" i="2"/>
  <c r="P128" i="2"/>
  <c r="BK128" i="2"/>
  <c r="J128" i="2"/>
  <c r="BE128" i="2"/>
  <c r="BI126" i="2"/>
  <c r="BH126" i="2"/>
  <c r="BG126" i="2"/>
  <c r="BF126" i="2"/>
  <c r="T126" i="2"/>
  <c r="R126" i="2"/>
  <c r="P126" i="2"/>
  <c r="BK126" i="2"/>
  <c r="J126" i="2"/>
  <c r="BE126" i="2"/>
  <c r="BI124" i="2"/>
  <c r="BH124" i="2"/>
  <c r="BG124" i="2"/>
  <c r="BF124" i="2"/>
  <c r="T124" i="2"/>
  <c r="R124" i="2"/>
  <c r="P124" i="2"/>
  <c r="BK124" i="2"/>
  <c r="J124" i="2"/>
  <c r="BE124" i="2" s="1"/>
  <c r="BI122" i="2"/>
  <c r="BH122" i="2"/>
  <c r="BG122" i="2"/>
  <c r="BF122" i="2"/>
  <c r="T122" i="2"/>
  <c r="R122" i="2"/>
  <c r="P122" i="2"/>
  <c r="BK122" i="2"/>
  <c r="J122" i="2"/>
  <c r="BE122" i="2" s="1"/>
  <c r="BI120" i="2"/>
  <c r="BH120" i="2"/>
  <c r="BG120" i="2"/>
  <c r="BF120" i="2"/>
  <c r="T120" i="2"/>
  <c r="R120" i="2"/>
  <c r="P120" i="2"/>
  <c r="BK120" i="2"/>
  <c r="J120" i="2"/>
  <c r="BE120" i="2"/>
  <c r="BI118" i="2"/>
  <c r="BH118" i="2"/>
  <c r="BG118" i="2"/>
  <c r="BF118" i="2"/>
  <c r="T118" i="2"/>
  <c r="R118" i="2"/>
  <c r="P118" i="2"/>
  <c r="BK118" i="2"/>
  <c r="J118" i="2"/>
  <c r="BE118" i="2"/>
  <c r="BI116" i="2"/>
  <c r="BH116" i="2"/>
  <c r="BG116" i="2"/>
  <c r="BF116" i="2"/>
  <c r="T116" i="2"/>
  <c r="R116" i="2"/>
  <c r="P116" i="2"/>
  <c r="BK116" i="2"/>
  <c r="J116" i="2"/>
  <c r="BE116" i="2" s="1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F31" i="2" s="1"/>
  <c r="BA52" i="1" s="1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 s="1"/>
  <c r="BI107" i="2"/>
  <c r="F34" i="2" s="1"/>
  <c r="BD52" i="1" s="1"/>
  <c r="BH107" i="2"/>
  <c r="BG107" i="2"/>
  <c r="BF107" i="2"/>
  <c r="T107" i="2"/>
  <c r="R107" i="2"/>
  <c r="P107" i="2"/>
  <c r="BK107" i="2"/>
  <c r="J107" i="2"/>
  <c r="BE107" i="2" s="1"/>
  <c r="BI105" i="2"/>
  <c r="BH105" i="2"/>
  <c r="F33" i="2" s="1"/>
  <c r="BC52" i="1" s="1"/>
  <c r="BG105" i="2"/>
  <c r="F32" i="2" s="1"/>
  <c r="BB52" i="1" s="1"/>
  <c r="BF105" i="2"/>
  <c r="T105" i="2"/>
  <c r="R105" i="2"/>
  <c r="P105" i="2"/>
  <c r="BK105" i="2"/>
  <c r="BK104" i="2" s="1"/>
  <c r="J105" i="2"/>
  <c r="BE105" i="2" s="1"/>
  <c r="J98" i="2"/>
  <c r="F98" i="2"/>
  <c r="F96" i="2"/>
  <c r="E94" i="2"/>
  <c r="J51" i="2"/>
  <c r="F51" i="2"/>
  <c r="F49" i="2"/>
  <c r="E47" i="2"/>
  <c r="J18" i="2"/>
  <c r="E18" i="2"/>
  <c r="F52" i="2" s="1"/>
  <c r="J17" i="2"/>
  <c r="J12" i="2"/>
  <c r="J96" i="2" s="1"/>
  <c r="E7" i="2"/>
  <c r="E92" i="2" s="1"/>
  <c r="AS51" i="1"/>
  <c r="L47" i="1"/>
  <c r="AM46" i="1"/>
  <c r="L46" i="1"/>
  <c r="AM44" i="1"/>
  <c r="L44" i="1"/>
  <c r="L42" i="1"/>
  <c r="L41" i="1"/>
  <c r="J30" i="4" l="1"/>
  <c r="AV54" i="1" s="1"/>
  <c r="AT54" i="1" s="1"/>
  <c r="T104" i="2"/>
  <c r="BK190" i="2"/>
  <c r="J190" i="2" s="1"/>
  <c r="J59" i="2" s="1"/>
  <c r="R190" i="2"/>
  <c r="P225" i="2"/>
  <c r="T225" i="2"/>
  <c r="R240" i="2"/>
  <c r="P240" i="2"/>
  <c r="BK328" i="2"/>
  <c r="J328" i="2" s="1"/>
  <c r="J64" i="2" s="1"/>
  <c r="R328" i="2"/>
  <c r="R381" i="2"/>
  <c r="T407" i="2"/>
  <c r="T413" i="2"/>
  <c r="R426" i="2"/>
  <c r="P438" i="2"/>
  <c r="P442" i="2"/>
  <c r="BK451" i="2"/>
  <c r="J451" i="2" s="1"/>
  <c r="J78" i="2" s="1"/>
  <c r="P472" i="2"/>
  <c r="F33" i="3"/>
  <c r="BC53" i="1" s="1"/>
  <c r="BC51" i="1" s="1"/>
  <c r="T170" i="3"/>
  <c r="P180" i="3"/>
  <c r="P179" i="3" s="1"/>
  <c r="E67" i="4"/>
  <c r="J49" i="2"/>
  <c r="R104" i="2"/>
  <c r="P190" i="2"/>
  <c r="T190" i="2"/>
  <c r="T240" i="2"/>
  <c r="T103" i="2" s="1"/>
  <c r="T102" i="2" s="1"/>
  <c r="P286" i="2"/>
  <c r="BK286" i="2"/>
  <c r="J286" i="2" s="1"/>
  <c r="J63" i="2" s="1"/>
  <c r="P343" i="2"/>
  <c r="BK343" i="2"/>
  <c r="BK342" i="2" s="1"/>
  <c r="J342" i="2" s="1"/>
  <c r="J66" i="2" s="1"/>
  <c r="BK367" i="2"/>
  <c r="J367" i="2" s="1"/>
  <c r="J68" i="2" s="1"/>
  <c r="R367" i="2"/>
  <c r="BK376" i="2"/>
  <c r="J376" i="2" s="1"/>
  <c r="J69" i="2" s="1"/>
  <c r="R376" i="2"/>
  <c r="R342" i="2" s="1"/>
  <c r="T381" i="2"/>
  <c r="BK407" i="2"/>
  <c r="J407" i="2" s="1"/>
  <c r="J73" i="2" s="1"/>
  <c r="BK413" i="2"/>
  <c r="J413" i="2" s="1"/>
  <c r="J74" i="2" s="1"/>
  <c r="R413" i="2"/>
  <c r="T426" i="2"/>
  <c r="R438" i="2"/>
  <c r="R442" i="2"/>
  <c r="P451" i="2"/>
  <c r="J31" i="3"/>
  <c r="AW53" i="1" s="1"/>
  <c r="F34" i="3"/>
  <c r="BD53" i="1" s="1"/>
  <c r="R141" i="3"/>
  <c r="P141" i="3"/>
  <c r="P88" i="3" s="1"/>
  <c r="P87" i="3" s="1"/>
  <c r="AU53" i="1" s="1"/>
  <c r="R180" i="3"/>
  <c r="R179" i="3" s="1"/>
  <c r="P78" i="4"/>
  <c r="P77" i="4" s="1"/>
  <c r="AU54" i="1" s="1"/>
  <c r="J31" i="4"/>
  <c r="AW54" i="1" s="1"/>
  <c r="P104" i="2"/>
  <c r="P103" i="2" s="1"/>
  <c r="J31" i="2"/>
  <c r="AW52" i="1" s="1"/>
  <c r="T280" i="2"/>
  <c r="P280" i="2"/>
  <c r="R286" i="2"/>
  <c r="T286" i="2"/>
  <c r="T343" i="2"/>
  <c r="P367" i="2"/>
  <c r="T367" i="2"/>
  <c r="BK386" i="2"/>
  <c r="J386" i="2" s="1"/>
  <c r="J71" i="2" s="1"/>
  <c r="R386" i="2"/>
  <c r="P407" i="2"/>
  <c r="P413" i="2"/>
  <c r="P342" i="2" s="1"/>
  <c r="P102" i="2" s="1"/>
  <c r="AU52" i="1" s="1"/>
  <c r="AU51" i="1" s="1"/>
  <c r="BK426" i="2"/>
  <c r="J426" i="2" s="1"/>
  <c r="J75" i="2" s="1"/>
  <c r="T438" i="2"/>
  <c r="T442" i="2"/>
  <c r="R451" i="2"/>
  <c r="T472" i="2"/>
  <c r="R89" i="3"/>
  <c r="R88" i="3" s="1"/>
  <c r="R87" i="3" s="1"/>
  <c r="T141" i="3"/>
  <c r="T180" i="3"/>
  <c r="T179" i="3" s="1"/>
  <c r="R78" i="4"/>
  <c r="R77" i="4" s="1"/>
  <c r="F32" i="4"/>
  <c r="BB54" i="1" s="1"/>
  <c r="F34" i="4"/>
  <c r="BD54" i="1" s="1"/>
  <c r="BK88" i="3"/>
  <c r="J89" i="3"/>
  <c r="J58" i="3" s="1"/>
  <c r="F30" i="3"/>
  <c r="AZ53" i="1" s="1"/>
  <c r="J30" i="3"/>
  <c r="AV53" i="1" s="1"/>
  <c r="AT53" i="1" s="1"/>
  <c r="T342" i="2"/>
  <c r="F30" i="4"/>
  <c r="AZ54" i="1" s="1"/>
  <c r="BK179" i="3"/>
  <c r="J179" i="3" s="1"/>
  <c r="J64" i="3" s="1"/>
  <c r="J180" i="3"/>
  <c r="J65" i="3" s="1"/>
  <c r="BK77" i="4"/>
  <c r="J77" i="4" s="1"/>
  <c r="J78" i="4"/>
  <c r="J57" i="4" s="1"/>
  <c r="BK468" i="2"/>
  <c r="J468" i="2" s="1"/>
  <c r="J80" i="2" s="1"/>
  <c r="J469" i="2"/>
  <c r="J81" i="2" s="1"/>
  <c r="BK224" i="3"/>
  <c r="J224" i="3" s="1"/>
  <c r="J66" i="3" s="1"/>
  <c r="J225" i="3"/>
  <c r="J67" i="3" s="1"/>
  <c r="BB51" i="1"/>
  <c r="F30" i="2"/>
  <c r="AZ52" i="1" s="1"/>
  <c r="AZ51" i="1" s="1"/>
  <c r="J30" i="2"/>
  <c r="AV52" i="1" s="1"/>
  <c r="AT52" i="1" s="1"/>
  <c r="BD51" i="1"/>
  <c r="W30" i="1" s="1"/>
  <c r="T88" i="3"/>
  <c r="T87" i="3" s="1"/>
  <c r="F52" i="3"/>
  <c r="J49" i="4"/>
  <c r="E45" i="2"/>
  <c r="F99" i="2"/>
  <c r="F31" i="3"/>
  <c r="BA53" i="1" s="1"/>
  <c r="BA51" i="1" s="1"/>
  <c r="J104" i="2"/>
  <c r="J58" i="2" s="1"/>
  <c r="F74" i="4"/>
  <c r="W29" i="1" l="1"/>
  <c r="AY51" i="1"/>
  <c r="J343" i="2"/>
  <c r="J67" i="2" s="1"/>
  <c r="R103" i="2"/>
  <c r="R102" i="2" s="1"/>
  <c r="BK103" i="2"/>
  <c r="W27" i="1"/>
  <c r="AW51" i="1"/>
  <c r="AK27" i="1" s="1"/>
  <c r="BK87" i="3"/>
  <c r="J87" i="3" s="1"/>
  <c r="J88" i="3"/>
  <c r="J57" i="3" s="1"/>
  <c r="W28" i="1"/>
  <c r="AX51" i="1"/>
  <c r="W26" i="1"/>
  <c r="AV51" i="1"/>
  <c r="J56" i="4"/>
  <c r="J27" i="4"/>
  <c r="J103" i="2" l="1"/>
  <c r="J57" i="2" s="1"/>
  <c r="BK102" i="2"/>
  <c r="J102" i="2" s="1"/>
  <c r="AG54" i="1"/>
  <c r="AN54" i="1" s="1"/>
  <c r="J36" i="4"/>
  <c r="AT51" i="1"/>
  <c r="AK26" i="1"/>
  <c r="J27" i="3"/>
  <c r="J56" i="3"/>
  <c r="J27" i="2" l="1"/>
  <c r="J56" i="2"/>
  <c r="J36" i="3"/>
  <c r="AG53" i="1"/>
  <c r="AN53" i="1" s="1"/>
  <c r="J36" i="2" l="1"/>
  <c r="AG52" i="1"/>
  <c r="AN52" i="1" s="1"/>
  <c r="AG51" i="1" l="1"/>
  <c r="AK23" i="1" s="1"/>
  <c r="AK32" i="1" s="1"/>
  <c r="AN51" i="1"/>
</calcChain>
</file>

<file path=xl/sharedStrings.xml><?xml version="1.0" encoding="utf-8"?>
<sst xmlns="http://schemas.openxmlformats.org/spreadsheetml/2006/main" count="7277" uniqueCount="1558">
  <si>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</si>
  <si>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</si>
  <si>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</si>
  <si>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</si>
  <si>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</si>
  <si>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</si>
  <si>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</si>
  <si>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{54eb7321-77d3-440e-bc16-0982a35d460e}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</si>
  <si>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</si>
  <si>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</si>
  <si>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</si>
  <si>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</si>
  <si>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</si>
  <si>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</si>
  <si>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</si>
  <si>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</si>
  <si>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L2018-14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</si>
  <si>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</si>
  <si>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</si>
  <si>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Bytový dům, Komenského 682 - sanace suterénního zdiva, vč. komplexního odvodnění objektu</t>
  </si>
  <si>
    <t>KSO:</t>
  </si>
  <si>
    <t>803 11 13</t>
  </si>
  <si>
    <t>CC-CZ:</t>
  </si>
  <si>
    <t/>
  </si>
  <si>
    <t>Místo:</t>
  </si>
  <si>
    <t>Obec Třinec</t>
  </si>
  <si>
    <t>Datum:</t>
  </si>
  <si>
    <t>30. 4. 2018</t>
  </si>
  <si>
    <t>Zadavatel:</t>
  </si>
  <si>
    <t>IČ:</t>
  </si>
  <si>
    <t>00297313</t>
  </si>
  <si>
    <t>Město Třinec</t>
  </si>
  <si>
    <t>DIČ:</t>
  </si>
  <si>
    <t>Uchazeč:</t>
  </si>
  <si>
    <t>Vyplň údaj</t>
  </si>
  <si>
    <t>Projektant:</t>
  </si>
  <si>
    <t>28640861</t>
  </si>
  <si>
    <t>Projekční kancelář lay-out s.r.o.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</si>
  <si>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</si>
  <si>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</si>
  <si>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</si>
  <si>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</si>
  <si>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</si>
  <si>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</si>
  <si>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</si>
  <si>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</si>
  <si>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</si>
  <si>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</si>
  <si>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</si>
  <si>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</si>
  <si>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</si>
  <si>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</si>
  <si>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</si>
  <si>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</si>
  <si>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</si>
  <si>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</si>
  <si>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</si>
  <si>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</si>
  <si>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</si>
  <si>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</si>
  <si>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</si>
  <si>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</si>
  <si>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</si>
  <si>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</si>
  <si>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</si>
  <si>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</si>
  <si>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</si>
  <si>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</si>
  <si>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</si>
  <si>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</si>
  <si>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</si>
  <si>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</si>
  <si>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</si>
  <si>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</si>
  <si>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</si>
  <si>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</si>
  <si>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</si>
  <si>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</si>
  <si>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</si>
  <si>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</si>
  <si>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</si>
  <si>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</si>
  <si>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</si>
  <si>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</si>
  <si>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{05156b10-9ffd-41b5-b5e4-13e30f48a5d6}</t>
  </si>
  <si>
    <t>2</t>
  </si>
  <si>
    <t>02</t>
  </si>
  <si>
    <t>Odvodnění objektu</t>
  </si>
  <si>
    <t>{03cb08d3-e222-4775-80a8-5d20dd09af08}</t>
  </si>
  <si>
    <t>03</t>
  </si>
  <si>
    <t>Vedlejší rozpočtové náklady</t>
  </si>
  <si>
    <t>{35e34bbf-83af-4ac9-8f0f-96a57235d5c4}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</si>
  <si>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</si>
  <si>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</si>
  <si>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</si>
  <si>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</si>
  <si>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</si>
  <si>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</si>
  <si>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</si>
  <si>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Stavební úpravy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</si>
  <si>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</si>
  <si>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</si>
  <si>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</si>
  <si>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</si>
  <si>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</si>
  <si>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</si>
  <si>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</si>
  <si>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</si>
  <si>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</si>
  <si>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</si>
  <si>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</si>
  <si>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</si>
  <si>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</si>
  <si>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</si>
  <si>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</si>
  <si>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</si>
  <si>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</si>
  <si>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</si>
  <si>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</si>
  <si>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</si>
  <si>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</si>
  <si>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</si>
  <si>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</si>
  <si>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</si>
  <si>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775 - Podlahy skládané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</si>
  <si>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</si>
  <si>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</si>
  <si>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</si>
  <si>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</si>
  <si>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46-M - Zemní práce při extr.mont.pracích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</si>
  <si>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</si>
  <si>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</si>
  <si>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</si>
  <si>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</si>
  <si>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</si>
  <si>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</si>
  <si>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</si>
  <si>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</si>
  <si>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</si>
  <si>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</si>
  <si>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</si>
  <si>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</si>
  <si>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</si>
  <si>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</si>
  <si>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</si>
  <si>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</si>
  <si>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</si>
  <si>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</si>
  <si>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</si>
  <si>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</si>
  <si>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111103202</t>
  </si>
  <si>
    <t>Kosení s ponecháním na místě ve vegetačním období travního porostu středně hustého</t>
  </si>
  <si>
    <t>ha</t>
  </si>
  <si>
    <t>CS ÚRS 2018 01</t>
  </si>
  <si>
    <t>4</t>
  </si>
  <si>
    <t>712229819</t>
  </si>
  <si>
    <t>VV</t>
  </si>
  <si>
    <t>0,1"viz. D.01.09</t>
  </si>
  <si>
    <t>111201101</t>
  </si>
  <si>
    <t>Odstranění křovin a stromů s odstraněním kořenů průměru kmene do 100 mm do sklonu terénu 1 : 5, při celkové ploše do 1 000 m2</t>
  </si>
  <si>
    <t>m2</t>
  </si>
  <si>
    <t>2003057817</t>
  </si>
  <si>
    <t>25+9+8+10+1*3"viz. D.01.02</t>
  </si>
  <si>
    <t>3</t>
  </si>
  <si>
    <t>112101101</t>
  </si>
  <si>
    <t>Odstranění stromů s odřezáním kmene a s odvětvením listnatých, průměru kmene přes 100 do 300 mm</t>
  </si>
  <si>
    <t>kus</t>
  </si>
  <si>
    <t>790065905</t>
  </si>
  <si>
    <t>1"šeřík viz. D.01.02</t>
  </si>
  <si>
    <t>112201102</t>
  </si>
  <si>
    <t>Odstranění pařezů s jejich vykopáním, vytrháním nebo odstřelením, s přesekáním kořenů průměru přes 300 do 500 mm</t>
  </si>
  <si>
    <t>586463884</t>
  </si>
  <si>
    <t>5</t>
  </si>
  <si>
    <t>113106021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</si>
  <si>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dlaždic, desek nebo tvarovek</t>
  </si>
  <si>
    <t>-2031865263</t>
  </si>
  <si>
    <t>85+29+108*0,5"viz. D.01.02</t>
  </si>
  <si>
    <t>6</t>
  </si>
  <si>
    <t>113106023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</si>
  <si>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</si>
  <si>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1094231145</t>
  </si>
  <si>
    <t>12"viz. D.01.02</t>
  </si>
  <si>
    <t>7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</si>
  <si>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</si>
  <si>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</si>
  <si>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634340506</t>
  </si>
  <si>
    <t>85+29+151,8*2"viz. D.01.02</t>
  </si>
  <si>
    <t>8</t>
  </si>
  <si>
    <t>113107023</t>
  </si>
  <si>
    <t>Odstranění podkladů nebo krytů při překopech inženýrských sítí s přemístěním hmot na skládku ve vzdálenosti do 3 m nebo s naložením na dopravní prostředek ručně z kameniva hrubého drceného, o tl. vrstvy přes 200 do 300 mm</t>
  </si>
  <si>
    <t>-129909370</t>
  </si>
  <si>
    <t>9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</si>
  <si>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</si>
  <si>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</si>
  <si>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571860249</t>
  </si>
  <si>
    <t>127"viz. D.01.02</t>
  </si>
  <si>
    <t>10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</si>
  <si>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</si>
  <si>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</si>
  <si>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</si>
  <si>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-1753567218</t>
  </si>
  <si>
    <t>127+79+12+12+1*4*2+1*6"viz. D.01.02</t>
  </si>
  <si>
    <t>11</t>
  </si>
  <si>
    <t>115001102</t>
  </si>
  <si>
    <t>Převedení vody potrubím průměru DN přes 100 do 150</t>
  </si>
  <si>
    <t>143586345</t>
  </si>
  <si>
    <t>(47+12,6)*2"viz. D.01.02</t>
  </si>
  <si>
    <t>12</t>
  </si>
  <si>
    <t>115101201</t>
  </si>
  <si>
    <t>Čerpání vody na dopravní výšku do 10 m s uvažovaným průměrným přítokem do 500 l/min</t>
  </si>
  <si>
    <t>hod</t>
  </si>
  <si>
    <t>-1254719764</t>
  </si>
  <si>
    <t>4*14"odhad</t>
  </si>
  <si>
    <t>13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</si>
  <si>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</si>
  <si>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</si>
  <si>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-915854012</t>
  </si>
  <si>
    <t>13*2+4*2"viz. D.01.02</t>
  </si>
  <si>
    <t>14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</si>
  <si>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</si>
  <si>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</si>
  <si>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1796509716</t>
  </si>
  <si>
    <t>101+3+6"viz. D.01.02</t>
  </si>
  <si>
    <t>119002121</t>
  </si>
  <si>
    <t>Pomocné konstrukce při zabezpečení výkopu vodorovné pochozí přechodová lávka délky do 2 m včetně zábradlí zřízení</t>
  </si>
  <si>
    <t>801700214</t>
  </si>
  <si>
    <t>16</t>
  </si>
  <si>
    <t>119002121R01</t>
  </si>
  <si>
    <t>Pomocné konstrukce při zabezpečení výkopu vodorovné pochozí přechodová lávka délky do 4 m včetně zábradlí zřízení</t>
  </si>
  <si>
    <t>-36727921</t>
  </si>
  <si>
    <t>17</t>
  </si>
  <si>
    <t>119002122</t>
  </si>
  <si>
    <t>Pomocné konstrukce při zabezpečení výkopu vodorovné pochozí přechodová lávka délky do 2 m včetně zábradlí odstranění</t>
  </si>
  <si>
    <t>1378634149</t>
  </si>
  <si>
    <t>18</t>
  </si>
  <si>
    <t>119002122R01</t>
  </si>
  <si>
    <t>Pomocné konstrukce při zabezpečení výkopu vodorovné pochozí přechodová lávka délky do 4 m včetně zábradlí odstranění</t>
  </si>
  <si>
    <t>-682731818</t>
  </si>
  <si>
    <t>19</t>
  </si>
  <si>
    <t>119003227</t>
  </si>
  <si>
    <t>Pomocné konstrukce při zabezpečení výkopu svislé ocelové mobilní oplocení, výšky do 2,2 m panely vyplněné dráty zřízení</t>
  </si>
  <si>
    <t>1636932989</t>
  </si>
  <si>
    <t>4*2+2*2"podél přechodových lávek</t>
  </si>
  <si>
    <t>20</t>
  </si>
  <si>
    <t>119003228</t>
  </si>
  <si>
    <t>Pomocné konstrukce při zabezpečení výkopu svislé ocelové mobilní oplocení, výšky do 2,2 m panely vyplněné dráty odstranění</t>
  </si>
  <si>
    <t>-1899626704</t>
  </si>
  <si>
    <t>119004111</t>
  </si>
  <si>
    <t>Pomocné konstrukce při zabezpečení výkopu bezpečný vstup nebo výstup žebříkem zřízení</t>
  </si>
  <si>
    <t>1774207975</t>
  </si>
  <si>
    <t>3*2</t>
  </si>
  <si>
    <t>22</t>
  </si>
  <si>
    <t>119004112</t>
  </si>
  <si>
    <t>Pomocné konstrukce při zabezpečení výkopu bezpečný vstup nebo výstup žebříkem odstranění</t>
  </si>
  <si>
    <t>-1063136288</t>
  </si>
  <si>
    <t>23</t>
  </si>
  <si>
    <t>120901123</t>
  </si>
  <si>
    <t>Bourání konstrukcí v odkopávkách a prokopávkách, korytech vodotečí, melioračních kanálech - ručně s přemístěním suti na hromady na vzdálenost do 20 m nebo s naložením na dopravní prostředek z betonu železového nebo předpjatého</t>
  </si>
  <si>
    <t>m3</t>
  </si>
  <si>
    <t>830880558</t>
  </si>
  <si>
    <t>3,1*0,3*1,8"bourání kolem horkovodu viz. D.01.02,03</t>
  </si>
  <si>
    <t>24</t>
  </si>
  <si>
    <t>131203101</t>
  </si>
  <si>
    <t>Hloubení zapažených i nezapažených jam ručním nebo pneumatickým nářadím s urovnáním dna do předepsaného profilu a spádu v horninách tř. 3 soudržných</t>
  </si>
  <si>
    <t>1401170402</t>
  </si>
  <si>
    <t>206,4"viz. D.01.09</t>
  </si>
  <si>
    <t>25</t>
  </si>
  <si>
    <t>131203109</t>
  </si>
  <si>
    <t>Hloubení zapažených i nezapažených jam ručním nebo pneumatickým nářadím s urovnáním dna do předepsaného profilu a spádu v horninách tř. 3 Příplatek k cenám za lepivost horniny tř. 3</t>
  </si>
  <si>
    <t>235167633</t>
  </si>
  <si>
    <t>26</t>
  </si>
  <si>
    <t>132301202</t>
  </si>
  <si>
    <t>Hloubení zapažených i nezapažených rýh šířky přes 600 do 2 000 mm s urovnáním dna do předepsaného profilu a spádu v hornině tř. 4 přes 100 do 1 000 m3</t>
  </si>
  <si>
    <t>1912441968</t>
  </si>
  <si>
    <t>444,8"viz. D.01.09</t>
  </si>
  <si>
    <t>27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</si>
  <si>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</si>
  <si>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</si>
  <si>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-254558338</t>
  </si>
  <si>
    <t>28</t>
  </si>
  <si>
    <t>151101102</t>
  </si>
  <si>
    <t>Zřízení pažení a rozepření stěn rýh pro podzemní vedení pro všechny šířky rýhy příložné pro jakoukoliv mezerovitost, hloubky do 4 m</t>
  </si>
  <si>
    <t>921647084</t>
  </si>
  <si>
    <t>152*2,5</t>
  </si>
  <si>
    <t>29</t>
  </si>
  <si>
    <t>151101112</t>
  </si>
  <si>
    <t>Odstranění pažení a rozepření stěn rýh pro podzemní vedení s uložením materiálu na vzdálenost do 3 m od kraje výkopu příložné, hloubky přes 2 do 4 m</t>
  </si>
  <si>
    <t>-1031528773</t>
  </si>
  <si>
    <t>30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</si>
  <si>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</si>
  <si>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</si>
  <si>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-1469886535</t>
  </si>
  <si>
    <t>206,4+444,8</t>
  </si>
  <si>
    <t>31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</si>
  <si>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</si>
  <si>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</si>
  <si>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-321061759</t>
  </si>
  <si>
    <t>32</t>
  </si>
  <si>
    <t>167101102</t>
  </si>
  <si>
    <t>Nakládání, skládání a překládání neulehlého výkopku nebo sypaniny nakládání, množství přes 100 m3, z hornin tř. 1 až 4</t>
  </si>
  <si>
    <t>2049275689</t>
  </si>
  <si>
    <t>33</t>
  </si>
  <si>
    <t>171201201</t>
  </si>
  <si>
    <t>Uložení sypaniny na skládky</t>
  </si>
  <si>
    <t>1617929280</t>
  </si>
  <si>
    <t>34</t>
  </si>
  <si>
    <t>171201211</t>
  </si>
  <si>
    <t>Poplatek za uložení stavebního odpadu na skládce (skládkovné) nebo nákup zeminy a kameniva zatříděného do Katalogu odpadů pod kódem 170 504</t>
  </si>
  <si>
    <t>t</t>
  </si>
  <si>
    <t>2097547531</t>
  </si>
  <si>
    <t>35</t>
  </si>
  <si>
    <t>171203111</t>
  </si>
  <si>
    <t>Uložení výkopku bez zhutnění s hrubým rozhrnutím v rovině nebo na svahu do 1:5</t>
  </si>
  <si>
    <t>-223105194</t>
  </si>
  <si>
    <t>36</t>
  </si>
  <si>
    <t>174101101</t>
  </si>
  <si>
    <t>Zásyp sypaninou z jakékoliv horniny s uložením výkopku ve vrstvách se zhutněním jam, šachet, rýh nebo kolem objektů v těchto vykopávkách</t>
  </si>
  <si>
    <t>-225580070</t>
  </si>
  <si>
    <t>651,18-15,91-41,89-14,4-3,29-6,5-5,42"viz. D.01.09</t>
  </si>
  <si>
    <t>37</t>
  </si>
  <si>
    <t>M</t>
  </si>
  <si>
    <t>58344199</t>
  </si>
  <si>
    <t>štěrkodrť frakce 0-63</t>
  </si>
  <si>
    <t>-861587387</t>
  </si>
  <si>
    <t>563,77*0,5*2,65"viz. D.01.09</t>
  </si>
  <si>
    <t>746,995*1,05 'Přepočtené koeficientem množství</t>
  </si>
  <si>
    <t>38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</si>
  <si>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</si>
  <si>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</si>
  <si>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751041024</t>
  </si>
  <si>
    <t>(101+13*2+4*2+3+6)*0,6*0,5"viz. D.01.09</t>
  </si>
  <si>
    <t>39</t>
  </si>
  <si>
    <t>58331280</t>
  </si>
  <si>
    <t>kamenivo těžené drobné frakce 0-1</t>
  </si>
  <si>
    <t>-1704925366</t>
  </si>
  <si>
    <t>43,2*2,7 'Přepočtené koeficientem množství</t>
  </si>
  <si>
    <t>40</t>
  </si>
  <si>
    <t>180405111</t>
  </si>
  <si>
    <t>Založení trávníků ve vegetačních prefabrikátech výsevem semene v rovině nebo na svahu do 1:5</t>
  </si>
  <si>
    <t>-229503133</t>
  </si>
  <si>
    <t>41</t>
  </si>
  <si>
    <t>00572410</t>
  </si>
  <si>
    <t>osivo směs travní parková</t>
  </si>
  <si>
    <t>kg</t>
  </si>
  <si>
    <t>45900242</t>
  </si>
  <si>
    <t>1297*0,035 'Přepočtené koeficientem množství</t>
  </si>
  <si>
    <t>42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</si>
  <si>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</si>
  <si>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</si>
  <si>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-1588252725</t>
  </si>
  <si>
    <t>43</t>
  </si>
  <si>
    <t>181151113</t>
  </si>
  <si>
    <t>Úprava zrnitosti zemin pláně rozpojením balvanů v rovině nebo ve svahu sklonu do 1 : 5 při souvislé ploše do 500 m2 v hornině tř. 1 až 4, tl. vrstvy přes 150 do 200 mm</t>
  </si>
  <si>
    <t>-1194337733</t>
  </si>
  <si>
    <t>44</t>
  </si>
  <si>
    <t>181301111</t>
  </si>
  <si>
    <t>Rozprostření a urovnání ornice v rovině nebo ve svahu sklonu do 1:5 při souvislé ploše přes 500 m2, tl. vrstvy do 100 mm</t>
  </si>
  <si>
    <t>1407356201</t>
  </si>
  <si>
    <t>1003+120+(80+70+12*2)*1"viz. D.01.05,09</t>
  </si>
  <si>
    <t>45</t>
  </si>
  <si>
    <t>10371500</t>
  </si>
  <si>
    <t>substrát pro trávníky VL</t>
  </si>
  <si>
    <t>1844675383</t>
  </si>
  <si>
    <t>1297*0,13 'Přepočtené koeficientem množství</t>
  </si>
  <si>
    <t>46</t>
  </si>
  <si>
    <t>181951102</t>
  </si>
  <si>
    <t>Úprava pláně vyrovnáním výškových rozdílů v hornině tř. 1 až 4 se zhutněním</t>
  </si>
  <si>
    <t>-613106248</t>
  </si>
  <si>
    <t>47</t>
  </si>
  <si>
    <t>183101321</t>
  </si>
  <si>
    <t>Hloubení jamek pro vysazování rostlin v zemině tř.1 až 4 s výměnou půdy z 100% v rovině nebo na svahu do 1:5, objemu přes 0,40 do 1,00 m3</t>
  </si>
  <si>
    <t>-1517394233</t>
  </si>
  <si>
    <t>48</t>
  </si>
  <si>
    <t>10321100</t>
  </si>
  <si>
    <t>zahradní substrát pro výsadbu VL</t>
  </si>
  <si>
    <t>-634186502</t>
  </si>
  <si>
    <t>49</t>
  </si>
  <si>
    <t>183402131</t>
  </si>
  <si>
    <t>Rozrušení půdy na hloubku přes 50 do 150 mm souvislé plochy přes 500 m2 v rovině nebo na svahu do 1:5</t>
  </si>
  <si>
    <t>770263692</t>
  </si>
  <si>
    <t>50</t>
  </si>
  <si>
    <t>183403114</t>
  </si>
  <si>
    <t>Obdělání půdy kultivátorováním v rovině nebo na svahu do 1:5</t>
  </si>
  <si>
    <t>1064642470</t>
  </si>
  <si>
    <t>51</t>
  </si>
  <si>
    <t>184102311</t>
  </si>
  <si>
    <t>Výsadba keře bez balu do předem vyhloubené jamky se zalitím v rovině nebo na svahu do 1:5 výšky do 2 m v terénu</t>
  </si>
  <si>
    <t>2023062449</t>
  </si>
  <si>
    <t>52</t>
  </si>
  <si>
    <t>02652025</t>
  </si>
  <si>
    <t>šeřík obecný (Syringa vulgaris) prost. 100-150cm</t>
  </si>
  <si>
    <t>1649607862</t>
  </si>
  <si>
    <t>53</t>
  </si>
  <si>
    <t>184215132R01</t>
  </si>
  <si>
    <t>Ukotvení dřeviny kůly třemi kůly, délky přes 1 do 2 m</t>
  </si>
  <si>
    <t>76892270</t>
  </si>
  <si>
    <t>54</t>
  </si>
  <si>
    <t>185851121</t>
  </si>
  <si>
    <t>Dovoz vody pro zálivku rostlin na vzdálenost do 1000 m</t>
  </si>
  <si>
    <t>1737450383</t>
  </si>
  <si>
    <t>55</t>
  </si>
  <si>
    <t>185851129</t>
  </si>
  <si>
    <t>Dovoz vody pro zálivku rostlin Příplatek k ceně za každých dalších i započatých 1000 m</t>
  </si>
  <si>
    <t>1865425272</t>
  </si>
  <si>
    <t>1*10 'Přepočtené koeficientem množství</t>
  </si>
  <si>
    <t>Zakládání</t>
  </si>
  <si>
    <t>56</t>
  </si>
  <si>
    <t>212312111</t>
  </si>
  <si>
    <t>Lože pro trativody z betonu prostého C8/10</t>
  </si>
  <si>
    <t>-574792638</t>
  </si>
  <si>
    <t>136*0,6*0,15*1,3"viz. D.01.05,06</t>
  </si>
  <si>
    <t>120*0,15*0,15/2"spádovaný klín viz. D.01.05,06</t>
  </si>
  <si>
    <t>Součet</t>
  </si>
  <si>
    <t>57</t>
  </si>
  <si>
    <t>212572121R01</t>
  </si>
  <si>
    <t>Lože pro trativody z praného řičního kameniva (kačírku) bez prachových částic</t>
  </si>
  <si>
    <t>-1841300216</t>
  </si>
  <si>
    <t>136*0,7*0,4*1,2"viz. D.01.05,06</t>
  </si>
  <si>
    <t>58</t>
  </si>
  <si>
    <t>212755214</t>
  </si>
  <si>
    <t>Trativody bez lože z drenážních trubek plastových flexibilních D 100 mm</t>
  </si>
  <si>
    <t>-1373410564</t>
  </si>
  <si>
    <t>136"viz. D.01.05</t>
  </si>
  <si>
    <t>59</t>
  </si>
  <si>
    <t>213141121</t>
  </si>
  <si>
    <t>Zřízení vrstvy z geotextilie filtrační, separační, odvodňovací, ochranné, výztužné nebo protierozní ve sklonu přes 1:5 do 1:2, šířky do 3 m</t>
  </si>
  <si>
    <t>1777415888</t>
  </si>
  <si>
    <t>136*0,15*4"obalení drenáže</t>
  </si>
  <si>
    <t>530"svislá hydroizolace viz. D.01.05,06</t>
  </si>
  <si>
    <t>90+85+29+12"zpevněné plochy viz. D.01.05</t>
  </si>
  <si>
    <t>60</t>
  </si>
  <si>
    <t>69311202</t>
  </si>
  <si>
    <t>geotextilie netkaná PES+PP 500 g/m2</t>
  </si>
  <si>
    <t>-2097171971</t>
  </si>
  <si>
    <t>827,6*1,2 'Přepočtené koeficientem množství</t>
  </si>
  <si>
    <t>61</t>
  </si>
  <si>
    <t>271532212</t>
  </si>
  <si>
    <t>Podsyp pod základové konstrukce se zhutněním a urovnáním povrchu z kameniva hrubého, frakce 16 - 32 mm</t>
  </si>
  <si>
    <t>1244651372</t>
  </si>
  <si>
    <t>3,29+24*0,15*1,1"viz. D.01.05,09</t>
  </si>
  <si>
    <t>62</t>
  </si>
  <si>
    <t>273313311</t>
  </si>
  <si>
    <t>Základy z betonu prostého desky z betonu kamenem neprokládaného tř. C 8/10</t>
  </si>
  <si>
    <t>-681894396</t>
  </si>
  <si>
    <t>3,29"viz. D.01.09</t>
  </si>
  <si>
    <t>63</t>
  </si>
  <si>
    <t>273313711</t>
  </si>
  <si>
    <t>Základy z betonu prostého desky z betonu kamenem neprokládaného tř. C 20/25</t>
  </si>
  <si>
    <t>1954522417</t>
  </si>
  <si>
    <t>24*0,1*1,3"viz. D.01.05</t>
  </si>
  <si>
    <t>64</t>
  </si>
  <si>
    <t>273322511R01</t>
  </si>
  <si>
    <t>Základy z vodostavebního pohledového betonu železového (bez výztuže) desky, pásy z betonu se zvýšenými nároky na prostředí tř. C 25/30 Vodostavební železobeton C25/30, XC4, XF4, XA1</t>
  </si>
  <si>
    <t>1643071356</t>
  </si>
  <si>
    <t>6,5+5,42"viz. D.01.09</t>
  </si>
  <si>
    <t>65</t>
  </si>
  <si>
    <t>273351121R01</t>
  </si>
  <si>
    <t>Bednění základů desek, stěn zřízení - pohledový beton</t>
  </si>
  <si>
    <t>1088579584</t>
  </si>
  <si>
    <t>11,75+35,91"viz. D.01.09</t>
  </si>
  <si>
    <t>66</t>
  </si>
  <si>
    <t>273351122</t>
  </si>
  <si>
    <t>Bednění základů desek odstranění</t>
  </si>
  <si>
    <t>-738466437</t>
  </si>
  <si>
    <t>67</t>
  </si>
  <si>
    <t>273361821</t>
  </si>
  <si>
    <t>Výztuž základů desek z betonářské oceli 10 505 (R) nebo BSt 500</t>
  </si>
  <si>
    <t>449666292</t>
  </si>
  <si>
    <t>(123,24+142,4)*1,05/1000"viz. D.01.07</t>
  </si>
  <si>
    <t>0,4*220*0,57*1,05/1000"viz. D.01.05</t>
  </si>
  <si>
    <t>68</t>
  </si>
  <si>
    <t>273362021</t>
  </si>
  <si>
    <t>Výztuž základů desek ze svařovaných sítí z drátů typu KARI</t>
  </si>
  <si>
    <t>1717170521</t>
  </si>
  <si>
    <t>805,8*1,05/1000"viz. D.01.07</t>
  </si>
  <si>
    <t>24*1,4*4,335*1,05/1000"viz. D.01.05</t>
  </si>
  <si>
    <t>Komunikace pozemní</t>
  </si>
  <si>
    <t>69</t>
  </si>
  <si>
    <t>564831111</t>
  </si>
  <si>
    <t>Podklad ze štěrkodrti ŠD s rozprostřením a zhutněním, po zhutnění tl. 100 mm</t>
  </si>
  <si>
    <t>1742038219</t>
  </si>
  <si>
    <t>(80+70+12*2)*0,6"podklad pod obruby</t>
  </si>
  <si>
    <t>70</t>
  </si>
  <si>
    <t>564861111</t>
  </si>
  <si>
    <t>Podklad ze štěrkodrti ŠD s rozprostřením a zhutněním, po zhutnění tl. 200 mm</t>
  </si>
  <si>
    <t>-1002087004</t>
  </si>
  <si>
    <t>2*90"viz. D.01.05</t>
  </si>
  <si>
    <t>71</t>
  </si>
  <si>
    <t>564871111</t>
  </si>
  <si>
    <t>Podklad ze štěrkodrti ŠD s rozprostřením a zhutněním, po zhutnění tl. 250 mm</t>
  </si>
  <si>
    <t>-479728456</t>
  </si>
  <si>
    <t>85+29+12"viz. D.01.05,06</t>
  </si>
  <si>
    <t>72</t>
  </si>
  <si>
    <t>596211110</t>
  </si>
  <si>
    <t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do 50 m2</t>
  </si>
  <si>
    <t>347531765</t>
  </si>
  <si>
    <t>85+12+29</t>
  </si>
  <si>
    <t>73</t>
  </si>
  <si>
    <t>59245018</t>
  </si>
  <si>
    <t>dlažba skladebná betonová 20x10x6 cm přírodní</t>
  </si>
  <si>
    <t>1848241654</t>
  </si>
  <si>
    <t>126*1,1 'Přepočtené koeficientem množství</t>
  </si>
  <si>
    <t>74</t>
  </si>
  <si>
    <t>596211212</t>
  </si>
  <si>
    <t>Kladení dlažby z betonových zámkových dlaždic komunikací pro pěší s ložem z kameniva těženého nebo drceného tl. do 40 mm, s vyplněním spár s dvojitým hutněním, vibrováním a se smetením přebytečného materiálu na krajnici tl. 80 mm skupiny A, pro plochy přes 100 do 300 m2</t>
  </si>
  <si>
    <t>1962371078</t>
  </si>
  <si>
    <t>90"viz. D.01.05</t>
  </si>
  <si>
    <t>75</t>
  </si>
  <si>
    <t>59245020</t>
  </si>
  <si>
    <t>dlažba skladebná betonová 20x10x8 cm přírodní</t>
  </si>
  <si>
    <t>-1723089037</t>
  </si>
  <si>
    <t>90*1,1 'Přepočtené koeficientem množství</t>
  </si>
  <si>
    <t>Úpravy povrchů, podlahy a osazování výplní</t>
  </si>
  <si>
    <t>76</t>
  </si>
  <si>
    <t>612131101</t>
  </si>
  <si>
    <t>Podkladní a spojovací vrstva vnitřních omítaných ploch cementový postřik nanášený ručně celoplošně stěn</t>
  </si>
  <si>
    <t>-46222231</t>
  </si>
  <si>
    <t>190*2,3"viz. D.01.05</t>
  </si>
  <si>
    <t>77</t>
  </si>
  <si>
    <t>612821022</t>
  </si>
  <si>
    <t>Sanační omítka vnitřních ploch stěn pro vlhké a zasolené zdivo, prováděná ve dvou vrstvách, tl. jádrové omítky do 30 mm strojně štuková</t>
  </si>
  <si>
    <t>801971419</t>
  </si>
  <si>
    <t>78</t>
  </si>
  <si>
    <t>612821031</t>
  </si>
  <si>
    <t>Sanační omítka vnitřních ploch stěn vyrovnávací vrstva, prováděná v tl. do 20 mm ručně</t>
  </si>
  <si>
    <t>-88775344</t>
  </si>
  <si>
    <t>437*2</t>
  </si>
  <si>
    <t>79</t>
  </si>
  <si>
    <t>622131100</t>
  </si>
  <si>
    <t>Podkladní a spojovací vrstva vnějších omítaných ploch vápenný postřik nanášený ručně celoplošně stěn</t>
  </si>
  <si>
    <t>1717405145</t>
  </si>
  <si>
    <t>48"viz. D.01.02</t>
  </si>
  <si>
    <t>80</t>
  </si>
  <si>
    <t>622143003</t>
  </si>
  <si>
    <t>Montáž omítkových profilů plastových nebo pozinkovaných, upevněných vtlačením do podkladní vrstvy nebo přibitím rohových s tkaninou</t>
  </si>
  <si>
    <t>-1609338621</t>
  </si>
  <si>
    <t>90+26+1,5*4+120"viz. D.01.09</t>
  </si>
  <si>
    <t>81</t>
  </si>
  <si>
    <t>59051486</t>
  </si>
  <si>
    <t>lišta rohová PVC 10/15cm s tkaninou</t>
  </si>
  <si>
    <t>-629433776</t>
  </si>
  <si>
    <t>242*1,05 'Přepočtené koeficientem množství</t>
  </si>
  <si>
    <t>82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</si>
  <si>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</si>
  <si>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</si>
  <si>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-689127045</t>
  </si>
  <si>
    <t>90"viz. D.01.08</t>
  </si>
  <si>
    <t>83</t>
  </si>
  <si>
    <t>59051476</t>
  </si>
  <si>
    <t>profil okenní začišťovací se sklovláknitou armovací tkaninou 9 mm/2,4 m</t>
  </si>
  <si>
    <t>-2008016178</t>
  </si>
  <si>
    <t>90*1,05 'Přepočtené koeficientem množství</t>
  </si>
  <si>
    <t>84</t>
  </si>
  <si>
    <t>622211021</t>
  </si>
  <si>
    <t>Montáž kontaktního zateplení z polystyrenových desek nebo z kombinovaných desek na vnější stěny, tloušťky desek přes 80 do 120 mm</t>
  </si>
  <si>
    <t>1109246993</t>
  </si>
  <si>
    <t>120*1,1"viz. D.01.05,08</t>
  </si>
  <si>
    <t>85</t>
  </si>
  <si>
    <t>622211021R01</t>
  </si>
  <si>
    <t>Montáž kontaktního zateplení z polystyrenových desek nebo z kombinovaných desek na vnější stěny, tloušťky desek přes 80 do 120 mm na bitumenové lepidlo</t>
  </si>
  <si>
    <t>1597289604</t>
  </si>
  <si>
    <t>120*(2,2+0,3)"viz. D.01.05,06</t>
  </si>
  <si>
    <t>86</t>
  </si>
  <si>
    <t>28376383</t>
  </si>
  <si>
    <t>deska z polystyrénu XPS, hrana polodrážková a hladký povrch s vyšší odolností tl 120mm</t>
  </si>
  <si>
    <t>1627660075</t>
  </si>
  <si>
    <t>132+300</t>
  </si>
  <si>
    <t>432*1,1 'Přepočtené koeficientem množství</t>
  </si>
  <si>
    <t>87</t>
  </si>
  <si>
    <t>622212001</t>
  </si>
  <si>
    <t>Montáž kontaktního zateplení vnějšího ostění, nadpraží nebo parapetu z polystyrenových desek hloubky špalet do 200 mm, tloušťky desek do 40 mm</t>
  </si>
  <si>
    <t>113662684</t>
  </si>
  <si>
    <t>27"viz. D.01.08</t>
  </si>
  <si>
    <t>88</t>
  </si>
  <si>
    <t>28376361</t>
  </si>
  <si>
    <t>deska XPS hladký povrch λ=0,034 tl 30mm</t>
  </si>
  <si>
    <t>-1263141240</t>
  </si>
  <si>
    <t>27*1,1 'Přepočtené koeficientem množství</t>
  </si>
  <si>
    <t>89</t>
  </si>
  <si>
    <t>622331111</t>
  </si>
  <si>
    <t>Omítka cementová vnějších ploch nanášená ručně jednovrstvá, tloušťky do 15 mm hrubá zatřená stěn</t>
  </si>
  <si>
    <t>-1497829081</t>
  </si>
  <si>
    <t>90</t>
  </si>
  <si>
    <t>622331191</t>
  </si>
  <si>
    <t>Omítka cementová vnějších ploch nanášená ručně Příplatek k cenám za každých dalších i započatých 5 mm tloušťky omítky přes 15 mm stěn</t>
  </si>
  <si>
    <t>1724065661</t>
  </si>
  <si>
    <t>48*6</t>
  </si>
  <si>
    <t>91</t>
  </si>
  <si>
    <t>622511111</t>
  </si>
  <si>
    <t>Omítka tenkovrstvá akrylátová vnějších ploch probarvená, včetně penetrace podkladu mozaiková střednězrnná stěn</t>
  </si>
  <si>
    <t>98632918</t>
  </si>
  <si>
    <t>180"viz. D.01.08</t>
  </si>
  <si>
    <t>92</t>
  </si>
  <si>
    <t>629135102</t>
  </si>
  <si>
    <t>Vyrovnávací vrstva z cementové malty pod klempířskými prvky šířky přes 150 do 300 mm</t>
  </si>
  <si>
    <t>1327155993</t>
  </si>
  <si>
    <t>0,9*0,4*26"viz. D.01.05</t>
  </si>
  <si>
    <t>93</t>
  </si>
  <si>
    <t>631312141</t>
  </si>
  <si>
    <t>Doplnění dosavadních mazanin prostým betonem s dodáním hmot, bez potěru, plochy jednotlivě rýh v dosavadních mazaninách</t>
  </si>
  <si>
    <t>904845454</t>
  </si>
  <si>
    <t>24*0,05*1,1"viz. D.01.05</t>
  </si>
  <si>
    <t>94</t>
  </si>
  <si>
    <t>631362021</t>
  </si>
  <si>
    <t>Výztuž mazanin ze svařovaných sítí z drátů typu KARI</t>
  </si>
  <si>
    <t>-1641074172</t>
  </si>
  <si>
    <t>24*1,4*1,999*1,05/1000"viz. D.01.05</t>
  </si>
  <si>
    <t>95</t>
  </si>
  <si>
    <t>637211122</t>
  </si>
  <si>
    <t>Okapový chodník z dlaždic betonových se zalitím spár cementovou maltou do písku, tl. dlaždic 60 mm</t>
  </si>
  <si>
    <t>1572634451</t>
  </si>
  <si>
    <t>64"viz. D.01.09</t>
  </si>
  <si>
    <t>Trubní vedení</t>
  </si>
  <si>
    <t>96</t>
  </si>
  <si>
    <t>895170101R01</t>
  </si>
  <si>
    <t>Drenážní šachta z polypropylenu PP DN 425 pro napojení potrubí D 110, dle specifikace DŠ1-5, včetně poklopu</t>
  </si>
  <si>
    <t>-333686899</t>
  </si>
  <si>
    <t>5"viz. D.01.09</t>
  </si>
  <si>
    <t>97</t>
  </si>
  <si>
    <t>895170202R01</t>
  </si>
  <si>
    <t>Drenážní šachta z polypropylenu PP DN 1000 pro napojení potrubí D 110/160/200 šachtové dno s usazovacím prostorem, dle specifikace ČDŠ, včetně poklopu</t>
  </si>
  <si>
    <t>-861602205</t>
  </si>
  <si>
    <t>1"viz. D.01.09</t>
  </si>
  <si>
    <t>98</t>
  </si>
  <si>
    <t>895170431</t>
  </si>
  <si>
    <t>Drenážní šachta z polypropylenu PP Příplatek k cenám za uříznutí šachtového prodloužení</t>
  </si>
  <si>
    <t>-277519300</t>
  </si>
  <si>
    <t>Ostatní konstrukce a práce, bourání</t>
  </si>
  <si>
    <t>99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</si>
  <si>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</si>
  <si>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</si>
  <si>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1423636189</t>
  </si>
  <si>
    <t>80+70+12*2"viz. D.01.05</t>
  </si>
  <si>
    <t>100</t>
  </si>
  <si>
    <t>59217017</t>
  </si>
  <si>
    <t>obrubník betonový chodníkový 100x10x25 cm</t>
  </si>
  <si>
    <t>-1374359896</t>
  </si>
  <si>
    <t>174*1,1 'Přepočtené koeficientem množství</t>
  </si>
  <si>
    <t>101</t>
  </si>
  <si>
    <t>949101111</t>
  </si>
  <si>
    <t>Lešení pomocné pracovní pro objekty pozemních staveb pro zatížení do 150 kg/m2, o výšce lešeňové podlahy do 1,9 m</t>
  </si>
  <si>
    <t>1693784663</t>
  </si>
  <si>
    <t>190*1*2"vnitřní oprav omítek</t>
  </si>
  <si>
    <t>120*1"vnější ve výkopu</t>
  </si>
  <si>
    <t>102</t>
  </si>
  <si>
    <t>953961112</t>
  </si>
  <si>
    <t>Kotvy chemické s vyvrtáním otvoru do betonu, železobetonu nebo tvrdého kamene tmel, velikost M 10, hloubka 90 mm</t>
  </si>
  <si>
    <t>173922808</t>
  </si>
  <si>
    <t>220"viz. D.01.05</t>
  </si>
  <si>
    <t>6*4"Z01 viz. D.01.09</t>
  </si>
  <si>
    <t>103</t>
  </si>
  <si>
    <t>961031311</t>
  </si>
  <si>
    <t>Bourání základů ze zdiva cihelného na maltu vápennou nebo vápenocementovou</t>
  </si>
  <si>
    <t>1917617987</t>
  </si>
  <si>
    <t>(1,55+0,8)*2*0,3*2,5+(1,2+0,65)*2*0,3*2,5*3"BO 04 viz. D.01.02</t>
  </si>
  <si>
    <t>104</t>
  </si>
  <si>
    <t>961044111</t>
  </si>
  <si>
    <t>Bourání základů z betonu prostého</t>
  </si>
  <si>
    <t>-1214237080</t>
  </si>
  <si>
    <t>1,3*0,8*1,5*2"původní anglické dvorky</t>
  </si>
  <si>
    <t>(PI*2,5*(1,2*1,2-1*1))*2"BO 05 viz. D.01.02</t>
  </si>
  <si>
    <t>105</t>
  </si>
  <si>
    <t>961055111</t>
  </si>
  <si>
    <t>Bourání základů z betonu železového</t>
  </si>
  <si>
    <t>-1008678120</t>
  </si>
  <si>
    <t>(2,12+7,15)*(0,5*0,75+0,3*1,8)-1,674"viz. D.01.02,03</t>
  </si>
  <si>
    <t>106</t>
  </si>
  <si>
    <t>962031132</t>
  </si>
  <si>
    <t>Bourání příček z cihel, tvárnic nebo příčkovek z cihel pálených, plných nebo dutých na maltu vápennou nebo vápenocementovou, tl. do 100 mm</t>
  </si>
  <si>
    <t>1084784450</t>
  </si>
  <si>
    <t>120*1,4"viz. D.01.02,03</t>
  </si>
  <si>
    <t>107</t>
  </si>
  <si>
    <t>965042141</t>
  </si>
  <si>
    <t>Bourání mazanin betonových nebo z litého asfaltu tl. do 100 mm, plochy přes 4 m2</t>
  </si>
  <si>
    <t>-1345429264</t>
  </si>
  <si>
    <t>127*0,15"viz. D.01.02</t>
  </si>
  <si>
    <t>108</t>
  </si>
  <si>
    <t>965042241</t>
  </si>
  <si>
    <t>Bourání mazanin betonových nebo z litého asfaltu tl. přes 100 mm, plochy přes 4 m2</t>
  </si>
  <si>
    <t>-956799179</t>
  </si>
  <si>
    <t>24*0,2+1,3*0,8*2*0,2"viz. D.01.02</t>
  </si>
  <si>
    <t>109</t>
  </si>
  <si>
    <t>965049112</t>
  </si>
  <si>
    <t>Bourání mazanin Příplatek k cenám za bourání mazanin betonových se svařovanou sítí, tl. přes 100 mm</t>
  </si>
  <si>
    <t>-58538362</t>
  </si>
  <si>
    <t>19,05+5,216</t>
  </si>
  <si>
    <t>110</t>
  </si>
  <si>
    <t>977312114</t>
  </si>
  <si>
    <t>Řezání stávajících betonových mazanin s vyztužením hloubky přes 150 do 200 mm</t>
  </si>
  <si>
    <t>-862390800</t>
  </si>
  <si>
    <t>65,4+1,3*2+1,5*4+1,8*2+0,75*2"viz. D.01.02</t>
  </si>
  <si>
    <t>111</t>
  </si>
  <si>
    <t>978036191</t>
  </si>
  <si>
    <t>Otlučení cementových omítek vnějších ploch s vyškrabáním spar zdiva a s očištěním povrchu, v rozsahu přes 80 do 100 %</t>
  </si>
  <si>
    <t>906618377</t>
  </si>
  <si>
    <t>112</t>
  </si>
  <si>
    <t>985111111</t>
  </si>
  <si>
    <t>Otlučení nebo odsekání vrstev omítek stěn</t>
  </si>
  <si>
    <t>-96027533</t>
  </si>
  <si>
    <t>190*2,3"viz. D.01.02</t>
  </si>
  <si>
    <t>113</t>
  </si>
  <si>
    <t>985131111</t>
  </si>
  <si>
    <t>Očištění ploch stěn, rubu kleneb a podlah tlakovou vodou</t>
  </si>
  <si>
    <t>190926565</t>
  </si>
  <si>
    <t>120*1,4"viz. D.01.01,05,08</t>
  </si>
  <si>
    <t>114</t>
  </si>
  <si>
    <t>985131311</t>
  </si>
  <si>
    <t>Očištění ploch stěn, rubu kleneb a podlah ruční dočištění ocelovými kartáči</t>
  </si>
  <si>
    <t>-1708817470</t>
  </si>
  <si>
    <t>437+48</t>
  </si>
  <si>
    <t>115</t>
  </si>
  <si>
    <t>985131411</t>
  </si>
  <si>
    <t>Očištění ploch stěn, rubu kleneb a podlah vysušení stlačeným vzduchem</t>
  </si>
  <si>
    <t>-504093828</t>
  </si>
  <si>
    <t>116</t>
  </si>
  <si>
    <t>985142112</t>
  </si>
  <si>
    <t>Vysekání spojovací hmoty ze spár zdiva včetně vyčištění hloubky spáry do 40 mm délky spáry na 1 m2 upravované plochy přes 6 do 12 m</t>
  </si>
  <si>
    <t>-792289232</t>
  </si>
  <si>
    <t>117</t>
  </si>
  <si>
    <t>985231112</t>
  </si>
  <si>
    <t>Spárování zdiva hloubky do 40 mm aktivovanou maltou délky spáry na 1 m2 upravované plochy přes 6 do 12 m</t>
  </si>
  <si>
    <t>-1738259046</t>
  </si>
  <si>
    <t>997</t>
  </si>
  <si>
    <t>Přesun sutě</t>
  </si>
  <si>
    <t>118</t>
  </si>
  <si>
    <t>997013151</t>
  </si>
  <si>
    <t>Vnitrostaveništní doprava suti a vybouraných hmot vodorovně do 50 m svisle s omezením mechanizace pro budovy a haly výšky do 6 m</t>
  </si>
  <si>
    <t>-1554358689</t>
  </si>
  <si>
    <t>119</t>
  </si>
  <si>
    <t>997013501</t>
  </si>
  <si>
    <t>Odvoz suti a vybouraných hmot na skládku nebo meziskládku se složením, na vzdálenost do 1 km</t>
  </si>
  <si>
    <t>-1647328434</t>
  </si>
  <si>
    <t>120</t>
  </si>
  <si>
    <t>997013509</t>
  </si>
  <si>
    <t>Odvoz suti a vybouraných hmot na skládku nebo meziskládku se složením, na vzdálenost Příplatek k ceně za každý další i započatý 1 km přes 1 km</t>
  </si>
  <si>
    <t>1464076713</t>
  </si>
  <si>
    <t>411,876*15 'Přepočtené koeficientem množství</t>
  </si>
  <si>
    <t>121</t>
  </si>
  <si>
    <t>997013801</t>
  </si>
  <si>
    <t>Poplatek za uložení stavebního odpadu na skládce (skládkovné) z prostého betonu zatříděného do Katalogu odpadů pod kódem 170 101</t>
  </si>
  <si>
    <t>974812619</t>
  </si>
  <si>
    <t>122</t>
  </si>
  <si>
    <t>997013803</t>
  </si>
  <si>
    <t>Poplatek za uložení stavebního odpadu na skládce (skládkovné) cihelného zatříděného do Katalogu odpadů pod kódem 170 102</t>
  </si>
  <si>
    <t>1709870451</t>
  </si>
  <si>
    <t>123</t>
  </si>
  <si>
    <t>997013811</t>
  </si>
  <si>
    <t>Poplatek za uložení stavebního odpadu na skládce (skládkovné) dřevěného zatříděného do Katalogu odpadů pod kódem 170 201</t>
  </si>
  <si>
    <t>953362956</t>
  </si>
  <si>
    <t>124</t>
  </si>
  <si>
    <t>997013831</t>
  </si>
  <si>
    <t>Poplatek za uložení stavebního odpadu na skládce (skládkovné) směsného stavebního a demoličního zatříděného do Katalogu odpadů pod kódem 170 904</t>
  </si>
  <si>
    <t>-66052051</t>
  </si>
  <si>
    <t>411,876-185,768-43,338-0,213-13,202-126,384</t>
  </si>
  <si>
    <t>125</t>
  </si>
  <si>
    <t>997223845</t>
  </si>
  <si>
    <t>Poplatek za uložení stavebního odpadu na skládce (skládkovné) asfaltového bez obsahu dehtu zatříděného do Katalogu odpadů pod kódem 170 302</t>
  </si>
  <si>
    <t>66063034</t>
  </si>
  <si>
    <t>126</t>
  </si>
  <si>
    <t>997223855</t>
  </si>
  <si>
    <t>Poplatek za uložení stavebního odpadu na skládce (skládkovné) zeminy a kameniva zatříděného do Katalogu odpadů pod kódem 170 504</t>
  </si>
  <si>
    <t>-515264983</t>
  </si>
  <si>
    <t>998</t>
  </si>
  <si>
    <t>Přesun hmot</t>
  </si>
  <si>
    <t>127</t>
  </si>
  <si>
    <t>998011001</t>
  </si>
  <si>
    <t>Přesun hmot pro budovy občanské výstavby, bydlení, výrobu a služby s nosnou svislou konstrukcí zděnou z cihel, tvárnic nebo kamene vodorovná dopravní vzdálenost do 100 m pro budovy výšky do 6 m</t>
  </si>
  <si>
    <t>2053711192</t>
  </si>
  <si>
    <t>PSV</t>
  </si>
  <si>
    <t>Práce a dodávky PSV</t>
  </si>
  <si>
    <t>711</t>
  </si>
  <si>
    <t>Izolace proti vodě, vlhkosti a plynům</t>
  </si>
  <si>
    <t>128</t>
  </si>
  <si>
    <t>711111001</t>
  </si>
  <si>
    <t>Provedení izolace proti zemní vlhkosti natěradly a tmely za studena na ploše vodorovné V nátěrem penetračním</t>
  </si>
  <si>
    <t>-1962650125</t>
  </si>
  <si>
    <t>24+65,4*0,1"viz. D.01.02,05</t>
  </si>
  <si>
    <t>129</t>
  </si>
  <si>
    <t>11163150</t>
  </si>
  <si>
    <t>lak asfaltový penetrační</t>
  </si>
  <si>
    <t>-1318358924</t>
  </si>
  <si>
    <t>30,54*0,0003 'Přepočtené koeficientem množství</t>
  </si>
  <si>
    <t>130</t>
  </si>
  <si>
    <t>711112001</t>
  </si>
  <si>
    <t>Provedení izolace proti zemní vlhkosti natěradly a tmely za studena na ploše svislé S nátěrem penetračním</t>
  </si>
  <si>
    <t>-1845052215</t>
  </si>
  <si>
    <t>420"viz. D.01.05</t>
  </si>
  <si>
    <t>131</t>
  </si>
  <si>
    <t>-350565556</t>
  </si>
  <si>
    <t>420*0,0003 'Přepočtené koeficientem množství</t>
  </si>
  <si>
    <t>132</t>
  </si>
  <si>
    <t>711131821</t>
  </si>
  <si>
    <t>Odstranění izolace proti zemní vlhkosti na ploše svislé S</t>
  </si>
  <si>
    <t>-1326164818</t>
  </si>
  <si>
    <t>133</t>
  </si>
  <si>
    <t>711141559</t>
  </si>
  <si>
    <t>Provedení izolace proti zemní vlhkosti pásy přitavením NAIP na ploše vodorovné V</t>
  </si>
  <si>
    <t>-946753572</t>
  </si>
  <si>
    <t>134</t>
  </si>
  <si>
    <t>62836201</t>
  </si>
  <si>
    <t>pás těžký asfaltovaný pískovaný tl. 4,0mm,  vložka skelná rohož a Al fólie, krycí vrstva s jemným posypem</t>
  </si>
  <si>
    <t>1841433325</t>
  </si>
  <si>
    <t>30,54*1,15 'Přepočtené koeficientem množství</t>
  </si>
  <si>
    <t>135</t>
  </si>
  <si>
    <t>2834302115R02</t>
  </si>
  <si>
    <t>prostup pro spodní stavbu TW/PSS 160/500</t>
  </si>
  <si>
    <t>-1711064854</t>
  </si>
  <si>
    <t>8"viz. D.01.09</t>
  </si>
  <si>
    <t>136</t>
  </si>
  <si>
    <t>711142559</t>
  </si>
  <si>
    <t>Provedení izolace proti zemní vlhkosti pásy přitavením NAIP na ploše svislé S</t>
  </si>
  <si>
    <t>1507306046</t>
  </si>
  <si>
    <t>137</t>
  </si>
  <si>
    <t>67876525</t>
  </si>
  <si>
    <t>420*1,2 'Přepočtené koeficientem množství</t>
  </si>
  <si>
    <t>138</t>
  </si>
  <si>
    <t>711161212</t>
  </si>
  <si>
    <t>Izolace proti zemní vlhkosti a beztlakové vodě nopovými fóliemi na ploše svislé S vrstva ochranná, odvětrávací a drenážní výška nopku 8,0 mm, tl. fólie do 0,6 mm</t>
  </si>
  <si>
    <t>1745263839</t>
  </si>
  <si>
    <t>139</t>
  </si>
  <si>
    <t>711161384</t>
  </si>
  <si>
    <t>Izolace proti zemní vlhkosti a beztlakové vodě nopovými fóliemi ostatní ukončení izolace provětrávací lištou</t>
  </si>
  <si>
    <t>41850229</t>
  </si>
  <si>
    <t>120"viz. D.01.05,06</t>
  </si>
  <si>
    <t>140</t>
  </si>
  <si>
    <t>998711101</t>
  </si>
  <si>
    <t>Přesun hmot pro izolace proti vodě, vlhkosti a plynům stanovený z hmotnosti přesunovaného materiálu vodorovná dopravní vzdálenost do 50 m v objektech výšky do 6 m</t>
  </si>
  <si>
    <t>394783345</t>
  </si>
  <si>
    <t>713</t>
  </si>
  <si>
    <t>Izolace tepelné</t>
  </si>
  <si>
    <t>141</t>
  </si>
  <si>
    <t>713121111</t>
  </si>
  <si>
    <t>Montáž tepelné izolace podlah rohožemi, pásy, deskami, dílci, bloky (izolační materiál ve specifikaci) kladenými volně jednovrstvá</t>
  </si>
  <si>
    <t>-2052207195</t>
  </si>
  <si>
    <t>24"viz. D.01.05</t>
  </si>
  <si>
    <t>142</t>
  </si>
  <si>
    <t>28372303</t>
  </si>
  <si>
    <t>deska EPS 100 pro trvalé zatížení v tlaku (max. 2000 kg/m2) tl 40mm</t>
  </si>
  <si>
    <t>1758836500</t>
  </si>
  <si>
    <t>24*1,02 'Přepočtené koeficientem množství</t>
  </si>
  <si>
    <t>143</t>
  </si>
  <si>
    <t>713191132</t>
  </si>
  <si>
    <t>Montáž tepelné izolace stavebních konstrukcí - doplňky a konstrukční součásti podlah, stropů vrchem nebo střech překrytím fólií separační z PE</t>
  </si>
  <si>
    <t>874419432</t>
  </si>
  <si>
    <t>144</t>
  </si>
  <si>
    <t>28329234</t>
  </si>
  <si>
    <t>fólie PE parotěsná tl 0,2mm</t>
  </si>
  <si>
    <t>379863051</t>
  </si>
  <si>
    <t>24*1,1 'Přepočtené koeficientem množství</t>
  </si>
  <si>
    <t>145</t>
  </si>
  <si>
    <t>998713101</t>
  </si>
  <si>
    <t>Přesun hmot pro izolace tepelné stanovený z hmotnosti přesunovaného materiálu vodorovná dopravní vzdálenost do 50 m v objektech výšky do 6 m</t>
  </si>
  <si>
    <t>341892467</t>
  </si>
  <si>
    <t>721</t>
  </si>
  <si>
    <t>Zdravotechnika - vnitřní kanalizace</t>
  </si>
  <si>
    <t>146</t>
  </si>
  <si>
    <t>721173406</t>
  </si>
  <si>
    <t>Potrubí z plastových trub PVC SN4 svodné (ležaté) DN 315</t>
  </si>
  <si>
    <t>857467434</t>
  </si>
  <si>
    <t>0,5*2"chránička horkovodu viz. D.01.07</t>
  </si>
  <si>
    <t>147</t>
  </si>
  <si>
    <t>721242804</t>
  </si>
  <si>
    <t>Demontáž lapačů střešních splavenin DN 125</t>
  </si>
  <si>
    <t>-1885655817</t>
  </si>
  <si>
    <t>148</t>
  </si>
  <si>
    <t>998721101</t>
  </si>
  <si>
    <t>Přesun hmot pro vnitřní kanalizace stanovený z hmotnosti přesunovaného materiálu vodorovná dopravní vzdálenost do 50 m v objektech výšky do 6 m</t>
  </si>
  <si>
    <t>-2146425982</t>
  </si>
  <si>
    <t>735</t>
  </si>
  <si>
    <t>Ústřední vytápění - otopná tělesa</t>
  </si>
  <si>
    <t>149</t>
  </si>
  <si>
    <t>735111810R01</t>
  </si>
  <si>
    <t>Demontáž otopných těles litinových článkových</t>
  </si>
  <si>
    <t>-1481609071</t>
  </si>
  <si>
    <t>6"viz. D.01.02</t>
  </si>
  <si>
    <t>150</t>
  </si>
  <si>
    <t>735129140R01</t>
  </si>
  <si>
    <t>Otopná tělesa ocelová zpětná montáž těles článkových</t>
  </si>
  <si>
    <t>407390267</t>
  </si>
  <si>
    <t>151</t>
  </si>
  <si>
    <t>998735101</t>
  </si>
  <si>
    <t>Přesun hmot pro otopná tělesa stanovený z hmotnosti přesunovaného materiálu vodorovná dopravní vzdálenost do 50 m v objektech výšky do 6 m</t>
  </si>
  <si>
    <t>976134423</t>
  </si>
  <si>
    <t>741</t>
  </si>
  <si>
    <t>Elektroinstalace - silnoproud</t>
  </si>
  <si>
    <t>152</t>
  </si>
  <si>
    <t>741410001</t>
  </si>
  <si>
    <t>Montáž uzemňovacího vedení s upevněním, propojením a připojením pomocí svorek na povrchu pásku průřezu do 120 mm2</t>
  </si>
  <si>
    <t>-901426439</t>
  </si>
  <si>
    <t>170"viz. D.01.05</t>
  </si>
  <si>
    <t>153</t>
  </si>
  <si>
    <t>35442062</t>
  </si>
  <si>
    <t>pás zemnící 30x4mm FeZn</t>
  </si>
  <si>
    <t>650424559</t>
  </si>
  <si>
    <t>170*1,25 'Přepočtené koeficientem množství</t>
  </si>
  <si>
    <t>154</t>
  </si>
  <si>
    <t>741420001</t>
  </si>
  <si>
    <t>Montáž hromosvodného vedení svodových drátů nebo lan s podpěrami, Ø do 10 mm</t>
  </si>
  <si>
    <t>-2133611321</t>
  </si>
  <si>
    <t>2*3"viz. D.01.05</t>
  </si>
  <si>
    <t>155</t>
  </si>
  <si>
    <t>35441073</t>
  </si>
  <si>
    <t>drát D 10mm FeZn</t>
  </si>
  <si>
    <t>1591111994</t>
  </si>
  <si>
    <t>156</t>
  </si>
  <si>
    <t>741420021</t>
  </si>
  <si>
    <t>Montáž hromosvodného vedení svorek se 2 šrouby</t>
  </si>
  <si>
    <t>-1138718902</t>
  </si>
  <si>
    <t>9*2+3</t>
  </si>
  <si>
    <t>157</t>
  </si>
  <si>
    <t>35441986</t>
  </si>
  <si>
    <t>svorka odbočovací a spojovací pro pásek 30x4 mm, FeZn</t>
  </si>
  <si>
    <t>-1288073029</t>
  </si>
  <si>
    <t>3+6</t>
  </si>
  <si>
    <t>158</t>
  </si>
  <si>
    <t>35441885</t>
  </si>
  <si>
    <t>svorka spojovací pro lano D 8-10 mm</t>
  </si>
  <si>
    <t>-1024649837</t>
  </si>
  <si>
    <t>159</t>
  </si>
  <si>
    <t>35442015</t>
  </si>
  <si>
    <t>svorka uzemnění Cu zkušební</t>
  </si>
  <si>
    <t>-378704928</t>
  </si>
  <si>
    <t>160</t>
  </si>
  <si>
    <t>741420051</t>
  </si>
  <si>
    <t>Montáž hromosvodného vedení ochranných prvků úhelníků nebo trubek s držáky do zdiva</t>
  </si>
  <si>
    <t>-1320283026</t>
  </si>
  <si>
    <t>161</t>
  </si>
  <si>
    <t>35441832</t>
  </si>
  <si>
    <t>trubka ochranná na ochranu svodu - 1700 mmm, FeZn</t>
  </si>
  <si>
    <t>95875425</t>
  </si>
  <si>
    <t>162</t>
  </si>
  <si>
    <t>998741101</t>
  </si>
  <si>
    <t>Přesun hmot pro silnoproud stanovený z hmotnosti přesunovaného materiálu vodorovná dopravní vzdálenost do 50 m v objektech výšky do 6 m</t>
  </si>
  <si>
    <t>1016391941</t>
  </si>
  <si>
    <t>742</t>
  </si>
  <si>
    <t>Elektroinstalace - slaboproud</t>
  </si>
  <si>
    <t>163</t>
  </si>
  <si>
    <t>742111101R01</t>
  </si>
  <si>
    <t>Montáž revizních dvířek plastových do KZS</t>
  </si>
  <si>
    <t>952028271</t>
  </si>
  <si>
    <t>1"viz. D.01.05</t>
  </si>
  <si>
    <t>762</t>
  </si>
  <si>
    <t>Konstrukce tesařské</t>
  </si>
  <si>
    <t>164</t>
  </si>
  <si>
    <t>762111811</t>
  </si>
  <si>
    <t>Demontáž stěn a příček z hranolků, fošen nebo latí</t>
  </si>
  <si>
    <t>1316954717</t>
  </si>
  <si>
    <t>4,2*2,3"viz. D.01.02,03</t>
  </si>
  <si>
    <t>165</t>
  </si>
  <si>
    <t>762431013R01</t>
  </si>
  <si>
    <t>Obložení stěn z dřevoštěpkových desek OSB vložených do výkopu na sraz, tloušťky desky 15 mm</t>
  </si>
  <si>
    <t>-1075856021</t>
  </si>
  <si>
    <t>150"viz. D.01.05</t>
  </si>
  <si>
    <t>166</t>
  </si>
  <si>
    <t>998762101</t>
  </si>
  <si>
    <t>Přesun hmot pro konstrukce tesařské stanovený z hmotnosti přesunovaného materiálu vodorovná dopravní vzdálenost do 50 m v objektech výšky do 6 m</t>
  </si>
  <si>
    <t>-728140602</t>
  </si>
  <si>
    <t>764</t>
  </si>
  <si>
    <t>Konstrukce klempířské</t>
  </si>
  <si>
    <t>167</t>
  </si>
  <si>
    <t>764002851</t>
  </si>
  <si>
    <t>Demontáž klempířských konstrukcí oplechování parapetů do suti</t>
  </si>
  <si>
    <t>-468981812</t>
  </si>
  <si>
    <t>0,9*26"viz. D.01.02</t>
  </si>
  <si>
    <t>168</t>
  </si>
  <si>
    <t>764004861</t>
  </si>
  <si>
    <t>Demontáž klempířských konstrukcí svodu do suti</t>
  </si>
  <si>
    <t>-2081118996</t>
  </si>
  <si>
    <t>4*2"BO 06 viz. D.01.02</t>
  </si>
  <si>
    <t>169</t>
  </si>
  <si>
    <t>764216646</t>
  </si>
  <si>
    <t>Oplechování parapetů z pozinkovaného plechu s povrchovou úpravou rovných celoplošně lepené, bez rohů rš 500 mm</t>
  </si>
  <si>
    <t>1042679300</t>
  </si>
  <si>
    <t>26"viz. D.01.08</t>
  </si>
  <si>
    <t>170</t>
  </si>
  <si>
    <t>764218604</t>
  </si>
  <si>
    <t>Oplechování říms a ozdobných prvků z pozinkovaného plechu s povrchovou úpravou rovných, bez rohů mechanicky kotvené rš 330 mm</t>
  </si>
  <si>
    <t>-396383480</t>
  </si>
  <si>
    <t>120"viz. D.01.08</t>
  </si>
  <si>
    <t>171</t>
  </si>
  <si>
    <t>764218645</t>
  </si>
  <si>
    <t>Oplechování říms a ozdobných prvků z pozinkovaného plechu s povrchovou úpravou rovných, bez rohů Příplatek k cenám za zvýšenou pracnost při provedení rohu nebo koutu rovné římsy do rš 400 mm</t>
  </si>
  <si>
    <t>962561998</t>
  </si>
  <si>
    <t>172</t>
  </si>
  <si>
    <t>764518423</t>
  </si>
  <si>
    <t>Svod z pozinkovaného plechu včetně objímek, kolen a odskoků kruhový, průměru 120 mm</t>
  </si>
  <si>
    <t>1561749622</t>
  </si>
  <si>
    <t>4*2,5"viz. D.01.02</t>
  </si>
  <si>
    <t>173</t>
  </si>
  <si>
    <t>998764101</t>
  </si>
  <si>
    <t>Přesun hmot pro konstrukce klempířské stanovený z hmotnosti přesunovaného materiálu vodorovná dopravní vzdálenost do 50 m v objektech výšky do 6 m</t>
  </si>
  <si>
    <t>1998834602</t>
  </si>
  <si>
    <t>767</t>
  </si>
  <si>
    <t>Konstrukce zámečnické</t>
  </si>
  <si>
    <t>174</t>
  </si>
  <si>
    <t>767161813</t>
  </si>
  <si>
    <t>Demontáž zábradlí rovného nerozebíratelný spoj hmotnosti 1 m zábradlí do 20 kg</t>
  </si>
  <si>
    <t>1720695748</t>
  </si>
  <si>
    <t>9,6+10,6+4,3"viz. D.01.02</t>
  </si>
  <si>
    <t>175</t>
  </si>
  <si>
    <t>767995117</t>
  </si>
  <si>
    <t>Montáž ostatních atypických zámečnických konstrukcí hmotnosti přes 250 do 500 kg, včetně zaměření prostoru pro výrobu prvků a dílenské dokumentace</t>
  </si>
  <si>
    <t>1362681475</t>
  </si>
  <si>
    <t>295,3"Z01 viz. D.01.09</t>
  </si>
  <si>
    <t>176</t>
  </si>
  <si>
    <t>767991001R01</t>
  </si>
  <si>
    <t>ocelový materiál pro výrobu zábradlí dle specifikace Z01</t>
  </si>
  <si>
    <t>947140752</t>
  </si>
  <si>
    <t>177</t>
  </si>
  <si>
    <t>767996701</t>
  </si>
  <si>
    <t>Demontáž ostatních zámečnických konstrukcí o hmotnosti jednotlivých dílů řezáním do 50 kg</t>
  </si>
  <si>
    <t>2056418532</t>
  </si>
  <si>
    <t>50*6"BO 04,05 viz. D.01.02</t>
  </si>
  <si>
    <t>5*2"BO 08 viz. D.01.02</t>
  </si>
  <si>
    <t>20"DMTŽ HUP viz. D.01.02</t>
  </si>
  <si>
    <t>178</t>
  </si>
  <si>
    <t>998767101</t>
  </si>
  <si>
    <t>Přesun hmot pro zámečnické konstrukce stanovený z hmotnosti přesunovaného materiálu vodorovná dopravní vzdálenost do 50 m v objektech výšky do 6 m</t>
  </si>
  <si>
    <t>341567288</t>
  </si>
  <si>
    <t>775</t>
  </si>
  <si>
    <t>Podlahy skládané</t>
  </si>
  <si>
    <t>179</t>
  </si>
  <si>
    <t>775429121</t>
  </si>
  <si>
    <t>Montáž lišty přechodové (vyrovnávací) připevněné vruty</t>
  </si>
  <si>
    <t>2099141688</t>
  </si>
  <si>
    <t>180</t>
  </si>
  <si>
    <t>59054105</t>
  </si>
  <si>
    <t>profil přechodový Al s pohyblivým ramenem 20 x 40 mm</t>
  </si>
  <si>
    <t>891750684</t>
  </si>
  <si>
    <t>181</t>
  </si>
  <si>
    <t>998775101</t>
  </si>
  <si>
    <t>Přesun hmot pro podlahy skládané stanovený z hmotnosti přesunovaného materiálu vodorovná dopravní vzdálenost do 50 m v objektech výšky do 6 m</t>
  </si>
  <si>
    <t>187387251</t>
  </si>
  <si>
    <t>783</t>
  </si>
  <si>
    <t>Dokončovací práce - nátěry</t>
  </si>
  <si>
    <t>182</t>
  </si>
  <si>
    <t>783301313</t>
  </si>
  <si>
    <t>Příprava podkladu zámečnických konstrukcí před provedením nátěru odmaštění odmašťovačem ředidlovým</t>
  </si>
  <si>
    <t>-2132484590</t>
  </si>
  <si>
    <t>15"Z01</t>
  </si>
  <si>
    <t>183</t>
  </si>
  <si>
    <t>783337101</t>
  </si>
  <si>
    <t>Krycí nátěr (email) zámečnických konstrukcí jednonásobný epoxidový</t>
  </si>
  <si>
    <t>499899553</t>
  </si>
  <si>
    <t>(15+2+0,5)*3"viz. D.01.01,06, 09</t>
  </si>
  <si>
    <t>184</t>
  </si>
  <si>
    <t>783343101</t>
  </si>
  <si>
    <t>Základní impregnační nátěr zámečnických konstrukcí aktivátorem rzi na zkorodovaný povrch jednonásobný polyuretanový</t>
  </si>
  <si>
    <t>-328644741</t>
  </si>
  <si>
    <t>15+2+0,5"viz. D.01.01, 06, 09</t>
  </si>
  <si>
    <t>185</t>
  </si>
  <si>
    <t>783442101</t>
  </si>
  <si>
    <t>Tmelení klempířských konstrukcí šířky spáry do 2 mm, tmelem polyuretanovým</t>
  </si>
  <si>
    <t>674167084</t>
  </si>
  <si>
    <t>120+0,9*26"viz. D.01.06,08</t>
  </si>
  <si>
    <t>784</t>
  </si>
  <si>
    <t>Dokončovací práce - malby a tapety</t>
  </si>
  <si>
    <t>186</t>
  </si>
  <si>
    <t>784171001</t>
  </si>
  <si>
    <t>Olepování vnitřních ploch (materiál ve specifikaci) včetně pozdějšího odlepení páskou nebo fólií v místnostech výšky do 3,80 m</t>
  </si>
  <si>
    <t>-158785843</t>
  </si>
  <si>
    <t>(0,9+0,6)*2*26+(1+2,1)*2"viz. D.01.05</t>
  </si>
  <si>
    <t>187</t>
  </si>
  <si>
    <t>58124838</t>
  </si>
  <si>
    <t>páska maskovací krepová pro malířské potřeby š 50mm</t>
  </si>
  <si>
    <t>-498220784</t>
  </si>
  <si>
    <t>84,2*1,05 'Přepočtené koeficientem množství</t>
  </si>
  <si>
    <t>188</t>
  </si>
  <si>
    <t>784171111</t>
  </si>
  <si>
    <t>Zakrytí nemalovaných ploch (materiál ve specifikaci) včetně pozdějšího odkrytí svislých ploch např. stěn, oken, dveří v místnostech výšky do 3,80</t>
  </si>
  <si>
    <t>1367689550</t>
  </si>
  <si>
    <t>189</t>
  </si>
  <si>
    <t>58124842</t>
  </si>
  <si>
    <t>fólie pro malířské potřeby zakrývací, 7µ, 4 x 5 m</t>
  </si>
  <si>
    <t>-1533119010</t>
  </si>
  <si>
    <t>16,14*1,05 'Přepočtené koeficientem množství</t>
  </si>
  <si>
    <t>190</t>
  </si>
  <si>
    <t>784181121</t>
  </si>
  <si>
    <t>Penetrace podkladu jednonásobná hloubková v místnostech výšky do 3,80 m</t>
  </si>
  <si>
    <t>354236524</t>
  </si>
  <si>
    <t>140*2,3"viz. D.01.05</t>
  </si>
  <si>
    <t>191</t>
  </si>
  <si>
    <t>784191001</t>
  </si>
  <si>
    <t>Čištění vnitřních ploch hrubý úklid po provedení malířských prací omytím oken nebo balkonových dveří jednoduchých</t>
  </si>
  <si>
    <t>-1167219535</t>
  </si>
  <si>
    <t>0,9*0,6*26+1*2,1"viz. D.01.05</t>
  </si>
  <si>
    <t>192</t>
  </si>
  <si>
    <t>784211001</t>
  </si>
  <si>
    <t>Malby z malířských směsí otěruvzdorných za mokra jednonásobné, bílé za mokra otěruvzdorné výborně v místnostech výšky do 3,80 m</t>
  </si>
  <si>
    <t>-325624787</t>
  </si>
  <si>
    <t>193</t>
  </si>
  <si>
    <t>784211101</t>
  </si>
  <si>
    <t>Malby z malířských směsí otěruvzdorných za mokra dvojnásobné, bílé za mokra otěruvzdorné výborně v místnostech výšky do 3,80 m</t>
  </si>
  <si>
    <t>1535388884</t>
  </si>
  <si>
    <t>789</t>
  </si>
  <si>
    <t>Povrchové úpravy ocelových konstrukcí a technologických zařízení</t>
  </si>
  <si>
    <t>194</t>
  </si>
  <si>
    <t>789421341R01</t>
  </si>
  <si>
    <t>Provedení žárového pozinkování ocelových konstrukcí třídy I ZnAl 160 um, máčením, včetně vnitřních dutin, a dopravy</t>
  </si>
  <si>
    <t>soubor</t>
  </si>
  <si>
    <t>907183601</t>
  </si>
  <si>
    <t>Práce a dodávky M</t>
  </si>
  <si>
    <t>46-M</t>
  </si>
  <si>
    <t>Zemní práce při extr.mont.pracích</t>
  </si>
  <si>
    <t>195</t>
  </si>
  <si>
    <t>460270122R01</t>
  </si>
  <si>
    <t>Plastový pilíř pro stávající HUP, zhotovení pískového lože, zřízení základu, apod.</t>
  </si>
  <si>
    <t>1844908169</t>
  </si>
  <si>
    <t>HZS</t>
  </si>
  <si>
    <t>Hodinové zúčtovací sazby</t>
  </si>
  <si>
    <t>196</t>
  </si>
  <si>
    <t>HZS2222R01</t>
  </si>
  <si>
    <t>Hodinové zúčtovací sazby profesí PSV provádění stavebních instalací elektrikář odborný - Oprava a propojení bleskosvodu. včetně výchozí revize</t>
  </si>
  <si>
    <t>512</t>
  </si>
  <si>
    <t>403031243</t>
  </si>
  <si>
    <t>10"odhad</t>
  </si>
  <si>
    <t>197</t>
  </si>
  <si>
    <t>HZS2491R01</t>
  </si>
  <si>
    <t>Hodinové zúčtovací sazby profesí PSV zednické výpomoci a pomocné práce PSV dělník zednických výpomocí - sonda na potrubí ve stávající kanalizační šachtici s případným odstraněním potrubí, nebo zaslepení potrubí</t>
  </si>
  <si>
    <t>1306054394</t>
  </si>
  <si>
    <t>8"odhad</t>
  </si>
  <si>
    <t>02 - Odvodnění objektu</t>
  </si>
  <si>
    <t xml:space="preserve">    4 - Vodorovné konstrukce</t>
  </si>
  <si>
    <t>115001104R01</t>
  </si>
  <si>
    <t>Převedení vody potrubím průměru DN přes 250 do 300, včetně demontáže</t>
  </si>
  <si>
    <t>-1768805041</t>
  </si>
  <si>
    <t>100"viz. D.02.07</t>
  </si>
  <si>
    <t>-1425103702</t>
  </si>
  <si>
    <t>115101301</t>
  </si>
  <si>
    <t>Pohotovost záložní čerpací soupravy pro dopravní výšku do 10 m s uvažovaným průměrným přítokem do 500 l/min</t>
  </si>
  <si>
    <t>den</t>
  </si>
  <si>
    <t>1289470395</t>
  </si>
  <si>
    <t>60"odhad</t>
  </si>
  <si>
    <t>-603676941</t>
  </si>
  <si>
    <t>4+4+13*2"vodvodní a plynovodní a horkovodní přípojka</t>
  </si>
  <si>
    <t>856306886</t>
  </si>
  <si>
    <t>101+6"elektrokabely, NN, VN, SEK apod.</t>
  </si>
  <si>
    <t>187258388</t>
  </si>
  <si>
    <t>4"viz. D.02.07</t>
  </si>
  <si>
    <t>-1689991977</t>
  </si>
  <si>
    <t>119002131</t>
  </si>
  <si>
    <t>Pomocné konstrukce při zabezpečení výkopu vodorovné pochozí protiskluzový plech zřízení</t>
  </si>
  <si>
    <t>1628461780</t>
  </si>
  <si>
    <t>2*4*2"odhad</t>
  </si>
  <si>
    <t>119002132</t>
  </si>
  <si>
    <t>Pomocné konstrukce při zabezpečení výkopu vodorovné pochozí protiskluzový plech odstranění</t>
  </si>
  <si>
    <t>-1187157470</t>
  </si>
  <si>
    <t>-658457642</t>
  </si>
  <si>
    <t>-1593162009</t>
  </si>
  <si>
    <t>131303102</t>
  </si>
  <si>
    <t>Hloubení zapažených i nezapažených jam ručním nebo pneumatickým nářadím s urovnáním dna do předepsaného profilu a spádu v horninách tř. 4 nesoudržných</t>
  </si>
  <si>
    <t>-634509317</t>
  </si>
  <si>
    <t>70+180,5"viz. D.02.07</t>
  </si>
  <si>
    <t>131303109</t>
  </si>
  <si>
    <t>Hloubení zapažených i nezapažených jam ručním nebo pneumatickým nářadím s urovnáním dna do předepsaného profilu a spádu v horninách tř. 4 Příplatek k cenám za lepivost horniny tř. 4</t>
  </si>
  <si>
    <t>2128053937</t>
  </si>
  <si>
    <t>139711101</t>
  </si>
  <si>
    <t>Vykopávka v uzavřených prostorách s naložením výkopku na dopravní prostředek v hornině tř. 1 až 4</t>
  </si>
  <si>
    <t>1290375315</t>
  </si>
  <si>
    <t>12"viz. D.02.07</t>
  </si>
  <si>
    <t>-1085368236</t>
  </si>
  <si>
    <t>36+120"viz. D.02.07</t>
  </si>
  <si>
    <t>483430798</t>
  </si>
  <si>
    <t>-1075315708</t>
  </si>
  <si>
    <t>70+180,5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</si>
  <si>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</si>
  <si>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</si>
  <si>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-1232231879</t>
  </si>
  <si>
    <t>162201219</t>
  </si>
  <si>
    <t>Vodorovné přemístění výkopku nebo sypaniny stavebním kolečkem s naložením a vyprázdněním kolečka na hromady nebo do dopravního prostředku na vzdálenost do 10 m z horniny Příplatek k ceně za každých dalších 10 m</t>
  </si>
  <si>
    <t>150498454</t>
  </si>
  <si>
    <t>12*4 'Přepočtené koeficientem množství</t>
  </si>
  <si>
    <t>-1476304599</t>
  </si>
  <si>
    <t>31,8+12+39,72"viz. D.02.07</t>
  </si>
  <si>
    <t>167101101</t>
  </si>
  <si>
    <t>Nakládání, skládání a překládání neulehlého výkopku nebo sypaniny nakládání, množství do 100 m3, z hornin tř. 1 až 4</t>
  </si>
  <si>
    <t>-519875971</t>
  </si>
  <si>
    <t>250,5+12</t>
  </si>
  <si>
    <t>171201101</t>
  </si>
  <si>
    <t>Uložení sypaniny do násypů s rozprostřením sypaniny ve vrstvách a s hrubým urovnáním nezhutněných z jakýchkoliv hornin</t>
  </si>
  <si>
    <t>1210350780</t>
  </si>
  <si>
    <t>1286278819</t>
  </si>
  <si>
    <t>-795895671</t>
  </si>
  <si>
    <t>83,6</t>
  </si>
  <si>
    <t>83,6*2,1 'Přepočtené koeficientem množství</t>
  </si>
  <si>
    <t>-2135120200</t>
  </si>
  <si>
    <t>38,2+140,8"viz. D.02.07</t>
  </si>
  <si>
    <t>798908987</t>
  </si>
  <si>
    <t>26+9,6+19,5"viz. D.02.07</t>
  </si>
  <si>
    <t>58341344</t>
  </si>
  <si>
    <t>kamenivo drcené drobné frakce 0-4</t>
  </si>
  <si>
    <t>-1545564294</t>
  </si>
  <si>
    <t>55,1*2 'Přepočtené koeficientem množství</t>
  </si>
  <si>
    <t>Vodorovné konstrukce</t>
  </si>
  <si>
    <t>451572111</t>
  </si>
  <si>
    <t>Lože pod potrubí, stoky a drobné objekty v otevřeném výkopu z kameniva drobného těženého 0 až 4 mm</t>
  </si>
  <si>
    <t>-1096985466</t>
  </si>
  <si>
    <t>5,8+2,4+8,1"viz. D.02.07</t>
  </si>
  <si>
    <t>894812100R01</t>
  </si>
  <si>
    <t>Revizní plastová šachta z PP DN1000/200 - Š1 - kompletní dodávka a montáž šachty, včetně poklopu dle specifikace</t>
  </si>
  <si>
    <t>-758269439</t>
  </si>
  <si>
    <t>1"viz. D.02.07</t>
  </si>
  <si>
    <t>894812100R02</t>
  </si>
  <si>
    <t>Revizní plastová šachta z PP DN 1000/200 - Š2 - kompletní dodávka a montáž šachty, včetně poklopu dle specifikace</t>
  </si>
  <si>
    <t>1706945633</t>
  </si>
  <si>
    <t>894812100R03</t>
  </si>
  <si>
    <t>Revizní plastová šachta z PP DN 1000/250 - Š3 - kompletní dodávka a montáž šachty, včetně poklopu dle specifikace</t>
  </si>
  <si>
    <t>1266124937</t>
  </si>
  <si>
    <t>894812100R04</t>
  </si>
  <si>
    <t>Revizní plastová šachta z PP DN 1000/315 - Š4 - kompletní dodávka a montáž šachty, včetně poklopu dle specifikace</t>
  </si>
  <si>
    <t>606058288</t>
  </si>
  <si>
    <t>894812100R05</t>
  </si>
  <si>
    <t>Revizní plastová šachta z PP DN 1000/315 - Š5 - kompletní dodávka a montáž šachty, včetně poklopu dle specifikace</t>
  </si>
  <si>
    <t>-633502158</t>
  </si>
  <si>
    <t>894812100R06</t>
  </si>
  <si>
    <t>Revizní plastová šachta z PP DN 1000/315 - SŠ - kompletní dodávka a montáž šachty, včetně poklopu dle specifikace</t>
  </si>
  <si>
    <t>74245140</t>
  </si>
  <si>
    <t>894812200R01</t>
  </si>
  <si>
    <t>Revizní plastová šachta z PP DN 315/160 - Šd1 - kompletní dodávka a montáž šachty, včetně poklopu dle specifikace</t>
  </si>
  <si>
    <t>1519012631</t>
  </si>
  <si>
    <t>894812200R02</t>
  </si>
  <si>
    <t>Revizní plastová šachta z PP DN 315/160 - Šd2 - kompletní dodávka a montáž šachty, včetně poklopu dle specifikace</t>
  </si>
  <si>
    <t>1930233638</t>
  </si>
  <si>
    <t>894812200R03</t>
  </si>
  <si>
    <t>Revizní plastová šachta z PP DN 315/160 - Šd3 - kompletní dodávka a montáž šachty, včetně poklopu dle specifikace</t>
  </si>
  <si>
    <t>1052521013</t>
  </si>
  <si>
    <t>899722114</t>
  </si>
  <si>
    <t>Krytí potrubí z plastů výstražnou fólií z PVC šířky 40 cm</t>
  </si>
  <si>
    <t>276013695</t>
  </si>
  <si>
    <t>3,6+141"viz. D.02.07</t>
  </si>
  <si>
    <t>1786392095</t>
  </si>
  <si>
    <t>2*8"vnitřní oprava napojení stoupacího potrubí</t>
  </si>
  <si>
    <t>965042231</t>
  </si>
  <si>
    <t>Bourání mazanin betonových nebo z litého asfaltu tl. přes 100 mm, plochy do 4 m2</t>
  </si>
  <si>
    <t>1141400081</t>
  </si>
  <si>
    <t>4,8*0,2"viz. D.02.07</t>
  </si>
  <si>
    <t>557945211</t>
  </si>
  <si>
    <t>971042461</t>
  </si>
  <si>
    <t>Vybourání otvorů v betonových příčkách a zdech základových nebo nadzákladových plochy do 0,25 m2, tl. do 600 mm</t>
  </si>
  <si>
    <t>-1343252070</t>
  </si>
  <si>
    <t>11"viz. D.02.07</t>
  </si>
  <si>
    <t>997002611</t>
  </si>
  <si>
    <t>Nakládání suti a vybouraných hmot na dopravní prostředek pro vodorovné přemístění</t>
  </si>
  <si>
    <t>-700131501</t>
  </si>
  <si>
    <t>997013111</t>
  </si>
  <si>
    <t>Vnitrostaveništní doprava suti a vybouraných hmot vodorovně do 50 m svisle s použitím mechanizace pro budovy a haly výšky do 6 m</t>
  </si>
  <si>
    <t>1436671914</t>
  </si>
  <si>
    <t>-892289018</t>
  </si>
  <si>
    <t>-1229305502</t>
  </si>
  <si>
    <t>21,389*15 'Přepočtené koeficientem množství</t>
  </si>
  <si>
    <t>-804341199</t>
  </si>
  <si>
    <t>998271201</t>
  </si>
  <si>
    <t>Přesun hmot pro kanalizace (stoky) hloubené zděné v otevřeném výkopu dopravní vzdálenost do 15 m</t>
  </si>
  <si>
    <t>-42404683</t>
  </si>
  <si>
    <t>721110809</t>
  </si>
  <si>
    <t>Demontáž potrubí z kameninových trub normálních nebo kyselinovzdorných přes 200 do DN 300</t>
  </si>
  <si>
    <t>2002352953</t>
  </si>
  <si>
    <t>305"viz. D.02.07</t>
  </si>
  <si>
    <t>721173401</t>
  </si>
  <si>
    <t>Potrubí z plastových trub PVC SN4 svodné (ležaté) DN 110</t>
  </si>
  <si>
    <t>1651151978</t>
  </si>
  <si>
    <t>28611351</t>
  </si>
  <si>
    <t>koleno kanalizační PVC KG 110x45°</t>
  </si>
  <si>
    <t>-453766294</t>
  </si>
  <si>
    <t>28611908</t>
  </si>
  <si>
    <t>odbočka kanalizační plastová s hrdlem KG 110/110/45°</t>
  </si>
  <si>
    <t>-850257776</t>
  </si>
  <si>
    <t>721173403</t>
  </si>
  <si>
    <t>Potrubí z plastových trub PVC SN4 svodné (ležaté) DN 160</t>
  </si>
  <si>
    <t>1494216142</t>
  </si>
  <si>
    <t>63+46"viz. D.02.07</t>
  </si>
  <si>
    <t>28611363</t>
  </si>
  <si>
    <t>koleno kanalizační PVC 1KG 50x87°</t>
  </si>
  <si>
    <t>2088186624</t>
  </si>
  <si>
    <t>28611361</t>
  </si>
  <si>
    <t>koleno kanalizační PVC KG 150x45°</t>
  </si>
  <si>
    <t>2123622296</t>
  </si>
  <si>
    <t>25"viz. D.02.07</t>
  </si>
  <si>
    <t>28611916</t>
  </si>
  <si>
    <t>odbočka kanalizační plastová s hrdlem KG 160/160/45°</t>
  </si>
  <si>
    <t>-1379204651</t>
  </si>
  <si>
    <t>28611508</t>
  </si>
  <si>
    <t>redukce kanalizační PVC 200/160</t>
  </si>
  <si>
    <t>1198950491</t>
  </si>
  <si>
    <t>28611512</t>
  </si>
  <si>
    <t>redukce kanalizační PVC 250/200</t>
  </si>
  <si>
    <t>1964481272</t>
  </si>
  <si>
    <t>3"viz. D.02.07</t>
  </si>
  <si>
    <t>28611514</t>
  </si>
  <si>
    <t>redukce kanalizační PVC 315/250</t>
  </si>
  <si>
    <t>137244484</t>
  </si>
  <si>
    <t>2"viz. D.02.07</t>
  </si>
  <si>
    <t>721173404</t>
  </si>
  <si>
    <t>Potrubí z plastových trub PVC SN4 svodné (ležaté) DN 200</t>
  </si>
  <si>
    <t>74557581</t>
  </si>
  <si>
    <t>19"viz. D.02.07</t>
  </si>
  <si>
    <t>721173405</t>
  </si>
  <si>
    <t>Potrubí z plastových trub PVC SN4 svodné (ležaté) DN 250</t>
  </si>
  <si>
    <t>-1692296853</t>
  </si>
  <si>
    <t>540315523</t>
  </si>
  <si>
    <t>721174026</t>
  </si>
  <si>
    <t>Potrubí z plastových trub polypropylenové odpadní (svislé) DN 125</t>
  </si>
  <si>
    <t>-1533342402</t>
  </si>
  <si>
    <t>28615604</t>
  </si>
  <si>
    <t>čistící kanalizační tvarovka PP DN 125 pro vysoké teploty</t>
  </si>
  <si>
    <t>-967655191</t>
  </si>
  <si>
    <t>8"viz. D.02.07</t>
  </si>
  <si>
    <t>28611936</t>
  </si>
  <si>
    <t>redukce kanalizační plastová nesouosá KG 160/125</t>
  </si>
  <si>
    <t>167387622</t>
  </si>
  <si>
    <t>721194109</t>
  </si>
  <si>
    <t>Vyměření přípojek na potrubí vyvedení a upevnění odpadních výpustek DN 100</t>
  </si>
  <si>
    <t>-727633102</t>
  </si>
  <si>
    <t>8"viz. D.02.02</t>
  </si>
  <si>
    <t>721211611R01</t>
  </si>
  <si>
    <t>Podlahové vpusti dvorní vtoky (vpusti) se svislým odtokem a zápachovou klapkou DN 110/160 mříž litina 226x226</t>
  </si>
  <si>
    <t>2072918051</t>
  </si>
  <si>
    <t>721242117</t>
  </si>
  <si>
    <t>Lapače střešních splavenin polypropylenové (PP) DN 125/160</t>
  </si>
  <si>
    <t>2026695676</t>
  </si>
  <si>
    <t>721290821</t>
  </si>
  <si>
    <t>Vnitrostaveništní přemístění vybouraných (demontovaných) hmot vnitřní kanalizace vodorovně do 100 m v objektech výšky do 6 m</t>
  </si>
  <si>
    <t>1517787096</t>
  </si>
  <si>
    <t>68567380</t>
  </si>
  <si>
    <t>998721181</t>
  </si>
  <si>
    <t>Přesun hmot pro vnitřní kanalizace stanovený z hmotnosti přesunovaného materiálu Příplatek k ceně za přesun prováděný bez použití mechanizace pro jakoukoliv výšku objektu</t>
  </si>
  <si>
    <t>-1970591001</t>
  </si>
  <si>
    <t>460510054</t>
  </si>
  <si>
    <t>Kabelové prostupy, kanály a multikanály kabelové prostupy z trub plastových včetně osazení, utěsnění a spárování do rýhy, bez výkopových prací bez obsypu, vnitřního průměru do 10 cm</t>
  </si>
  <si>
    <t>-1871642189</t>
  </si>
  <si>
    <t>101"viz. D.02.07</t>
  </si>
  <si>
    <t>34571356R01</t>
  </si>
  <si>
    <t>trubka elektroinstalační ohebná dvouplášťová korugovaná D 110, HDPE+LDPE</t>
  </si>
  <si>
    <t>1065843157</t>
  </si>
  <si>
    <t>34571357R01</t>
  </si>
  <si>
    <t>trubka elektroinstalační ohebná dvouplášťová D 110, HDPE+LDPE - půlená</t>
  </si>
  <si>
    <t>1211661031</t>
  </si>
  <si>
    <t>03 - Vedlejší rozpočtové náklady</t>
  </si>
  <si>
    <t>0 - Vedlejší rozpočtové náklady</t>
  </si>
  <si>
    <t>013254000</t>
  </si>
  <si>
    <t>Dokumentace skutečného provedení stavby</t>
  </si>
  <si>
    <t>paré</t>
  </si>
  <si>
    <t>CS ÚRS 2016 01</t>
  </si>
  <si>
    <t>1024</t>
  </si>
  <si>
    <t>-317533795</t>
  </si>
  <si>
    <t>020001000</t>
  </si>
  <si>
    <t>Vytýčení stávajících sítí TI s protokolárním zápisem</t>
  </si>
  <si>
    <t>komplet</t>
  </si>
  <si>
    <t>CS ÚRS 2013 01</t>
  </si>
  <si>
    <t>-1126634151</t>
  </si>
  <si>
    <t>032002000</t>
  </si>
  <si>
    <t>Vybavení staveniště, buňkoviště, suché WC, apod.</t>
  </si>
  <si>
    <t>-1560115160</t>
  </si>
  <si>
    <t>034103000</t>
  </si>
  <si>
    <t>Energie pro zařízení staveniště</t>
  </si>
  <si>
    <t>2066046002</t>
  </si>
  <si>
    <t>034203000</t>
  </si>
  <si>
    <t>Oplocení staveniště mobilní V=1,8 m, včetně nájemného a demontáže</t>
  </si>
  <si>
    <t>1937836612</t>
  </si>
  <si>
    <t>250"viz. C.04</t>
  </si>
  <si>
    <t>034403000</t>
  </si>
  <si>
    <t>Dočasné dopravní značení na staveništi - montáž, nájemné + demontáž, včetně vyřízení povolení na odboru dopravy MěÚ Třinec</t>
  </si>
  <si>
    <t>-1097826408</t>
  </si>
  <si>
    <t>034503000</t>
  </si>
  <si>
    <t>Informační tabule na staveništi, BOZP, pro veřejnost apod.</t>
  </si>
  <si>
    <t>295475128</t>
  </si>
  <si>
    <t>039002000</t>
  </si>
  <si>
    <t>Zrušení zařízení staveniště</t>
  </si>
  <si>
    <t>1745773128</t>
  </si>
  <si>
    <t>039203000</t>
  </si>
  <si>
    <t>Úprava a uklizení terénu po zrušení zařízení staveniště</t>
  </si>
  <si>
    <t>-1432912773</t>
  </si>
  <si>
    <t>065002000</t>
  </si>
  <si>
    <t>Mimostaveništní doprava materiálů, pracovníků apod.</t>
  </si>
  <si>
    <t>-1695681046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</si>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</sst>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34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2" borderId="0" xfId="1" applyFont="1" applyFill="1" applyAlignment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 x14ac:dyDescent="0.3"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S2" s="22" t="s">
        <v>8</v>
      </c>
      <c r="BT2" s="22" t="s">
        <v>9</v>
      </c>
    </row>
    <row r="3" spans="1:74" ht="6.95" customHeight="1" x14ac:dyDescent="0.3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 x14ac:dyDescent="0.3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 x14ac:dyDescent="0.3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50" t="s">
        <v>16</v>
      </c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27"/>
      <c r="AQ5" s="29"/>
      <c r="BE5" s="348" t="s">
        <v>17</v>
      </c>
      <c r="BS5" s="22" t="s">
        <v>8</v>
      </c>
    </row>
    <row r="6" spans="1:74" ht="36.950000000000003" customHeight="1" x14ac:dyDescent="0.3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52" t="s">
        <v>19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27"/>
      <c r="AQ6" s="29"/>
      <c r="BE6" s="349"/>
      <c r="BS6" s="22" t="s">
        <v>8</v>
      </c>
    </row>
    <row r="7" spans="1:74" ht="14.45" customHeight="1" x14ac:dyDescent="0.3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23</v>
      </c>
      <c r="AO7" s="27"/>
      <c r="AP7" s="27"/>
      <c r="AQ7" s="29"/>
      <c r="BE7" s="349"/>
      <c r="BS7" s="22" t="s">
        <v>8</v>
      </c>
    </row>
    <row r="8" spans="1:74" ht="14.45" customHeight="1" x14ac:dyDescent="0.3">
      <c r="B8" s="26"/>
      <c r="C8" s="27"/>
      <c r="D8" s="35" t="s">
        <v>24</v>
      </c>
      <c r="E8" s="27"/>
      <c r="F8" s="27"/>
      <c r="G8" s="27"/>
      <c r="H8" s="27"/>
      <c r="I8" s="27"/>
      <c r="J8" s="27"/>
      <c r="K8" s="33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26</v>
      </c>
      <c r="AL8" s="27"/>
      <c r="AM8" s="27"/>
      <c r="AN8" s="36" t="s">
        <v>27</v>
      </c>
      <c r="AO8" s="27"/>
      <c r="AP8" s="27"/>
      <c r="AQ8" s="29"/>
      <c r="BE8" s="349"/>
      <c r="BS8" s="22" t="s">
        <v>8</v>
      </c>
    </row>
    <row r="9" spans="1:74" ht="14.45" customHeight="1" x14ac:dyDescent="0.3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49"/>
      <c r="BS9" s="22" t="s">
        <v>8</v>
      </c>
    </row>
    <row r="10" spans="1:74" ht="14.45" customHeight="1" x14ac:dyDescent="0.3">
      <c r="B10" s="26"/>
      <c r="C10" s="27"/>
      <c r="D10" s="35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29</v>
      </c>
      <c r="AL10" s="27"/>
      <c r="AM10" s="27"/>
      <c r="AN10" s="33" t="s">
        <v>30</v>
      </c>
      <c r="AO10" s="27"/>
      <c r="AP10" s="27"/>
      <c r="AQ10" s="29"/>
      <c r="BE10" s="349"/>
      <c r="BS10" s="22" t="s">
        <v>8</v>
      </c>
    </row>
    <row r="11" spans="1:74" ht="18.399999999999999" customHeight="1" x14ac:dyDescent="0.3">
      <c r="B11" s="26"/>
      <c r="C11" s="27"/>
      <c r="D11" s="27"/>
      <c r="E11" s="33" t="s">
        <v>31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32</v>
      </c>
      <c r="AL11" s="27"/>
      <c r="AM11" s="27"/>
      <c r="AN11" s="33" t="s">
        <v>23</v>
      </c>
      <c r="AO11" s="27"/>
      <c r="AP11" s="27"/>
      <c r="AQ11" s="29"/>
      <c r="BE11" s="349"/>
      <c r="BS11" s="22" t="s">
        <v>8</v>
      </c>
    </row>
    <row r="12" spans="1:74" ht="6.95" customHeight="1" x14ac:dyDescent="0.3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49"/>
      <c r="BS12" s="22" t="s">
        <v>8</v>
      </c>
    </row>
    <row r="13" spans="1:74" ht="14.45" customHeight="1" x14ac:dyDescent="0.3">
      <c r="B13" s="26"/>
      <c r="C13" s="27"/>
      <c r="D13" s="35" t="s">
        <v>33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29</v>
      </c>
      <c r="AL13" s="27"/>
      <c r="AM13" s="27"/>
      <c r="AN13" s="37" t="s">
        <v>34</v>
      </c>
      <c r="AO13" s="27"/>
      <c r="AP13" s="27"/>
      <c r="AQ13" s="29"/>
      <c r="BE13" s="349"/>
      <c r="BS13" s="22" t="s">
        <v>8</v>
      </c>
    </row>
    <row r="14" spans="1:74" ht="15" x14ac:dyDescent="0.3">
      <c r="B14" s="26"/>
      <c r="C14" s="27"/>
      <c r="D14" s="27"/>
      <c r="E14" s="353" t="s">
        <v>34</v>
      </c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" t="s">
        <v>32</v>
      </c>
      <c r="AL14" s="27"/>
      <c r="AM14" s="27"/>
      <c r="AN14" s="37" t="s">
        <v>34</v>
      </c>
      <c r="AO14" s="27"/>
      <c r="AP14" s="27"/>
      <c r="AQ14" s="29"/>
      <c r="BE14" s="349"/>
      <c r="BS14" s="22" t="s">
        <v>8</v>
      </c>
    </row>
    <row r="15" spans="1:74" ht="6.95" customHeight="1" x14ac:dyDescent="0.3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49"/>
      <c r="BS15" s="22" t="s">
        <v>6</v>
      </c>
    </row>
    <row r="16" spans="1:74" ht="14.45" customHeight="1" x14ac:dyDescent="0.3">
      <c r="B16" s="26"/>
      <c r="C16" s="27"/>
      <c r="D16" s="35" t="s">
        <v>35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29</v>
      </c>
      <c r="AL16" s="27"/>
      <c r="AM16" s="27"/>
      <c r="AN16" s="33" t="s">
        <v>36</v>
      </c>
      <c r="AO16" s="27"/>
      <c r="AP16" s="27"/>
      <c r="AQ16" s="29"/>
      <c r="BE16" s="349"/>
      <c r="BS16" s="22" t="s">
        <v>6</v>
      </c>
    </row>
    <row r="17" spans="2:71" ht="18.399999999999999" customHeight="1" x14ac:dyDescent="0.3">
      <c r="B17" s="26"/>
      <c r="C17" s="27"/>
      <c r="D17" s="27"/>
      <c r="E17" s="33" t="s">
        <v>37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32</v>
      </c>
      <c r="AL17" s="27"/>
      <c r="AM17" s="27"/>
      <c r="AN17" s="33" t="s">
        <v>23</v>
      </c>
      <c r="AO17" s="27"/>
      <c r="AP17" s="27"/>
      <c r="AQ17" s="29"/>
      <c r="BE17" s="349"/>
      <c r="BS17" s="22" t="s">
        <v>38</v>
      </c>
    </row>
    <row r="18" spans="2:71" ht="6.95" customHeight="1" x14ac:dyDescent="0.3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49"/>
      <c r="BS18" s="22" t="s">
        <v>8</v>
      </c>
    </row>
    <row r="19" spans="2:71" ht="14.45" customHeight="1" x14ac:dyDescent="0.3">
      <c r="B19" s="26"/>
      <c r="C19" s="27"/>
      <c r="D19" s="35" t="s">
        <v>39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49"/>
      <c r="BS19" s="22" t="s">
        <v>8</v>
      </c>
    </row>
    <row r="20" spans="2:71" ht="57" customHeight="1" x14ac:dyDescent="0.3">
      <c r="B20" s="26"/>
      <c r="C20" s="27"/>
      <c r="D20" s="27"/>
      <c r="E20" s="355" t="s">
        <v>40</v>
      </c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27"/>
      <c r="AP20" s="27"/>
      <c r="AQ20" s="29"/>
      <c r="BE20" s="349"/>
      <c r="BS20" s="22" t="s">
        <v>6</v>
      </c>
    </row>
    <row r="21" spans="2:71" ht="6.95" customHeight="1" x14ac:dyDescent="0.3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49"/>
    </row>
    <row r="22" spans="2:71" ht="6.95" customHeight="1" x14ac:dyDescent="0.3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49"/>
    </row>
    <row r="23" spans="2:71" s="1" customFormat="1" ht="25.9" customHeight="1" x14ac:dyDescent="0.3">
      <c r="B23" s="39"/>
      <c r="C23" s="40"/>
      <c r="D23" s="41" t="s">
        <v>41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56">
        <f>ROUND(AG51,2)</f>
        <v>0</v>
      </c>
      <c r="AL23" s="357"/>
      <c r="AM23" s="357"/>
      <c r="AN23" s="357"/>
      <c r="AO23" s="357"/>
      <c r="AP23" s="40"/>
      <c r="AQ23" s="43"/>
      <c r="BE23" s="349"/>
    </row>
    <row r="24" spans="2:71" s="1" customFormat="1" ht="6.95" customHeight="1" x14ac:dyDescent="0.3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49"/>
    </row>
    <row r="25" spans="2:71" s="1" customFormat="1" x14ac:dyDescent="0.3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58" t="s">
        <v>42</v>
      </c>
      <c r="M25" s="358"/>
      <c r="N25" s="358"/>
      <c r="O25" s="358"/>
      <c r="P25" s="40"/>
      <c r="Q25" s="40"/>
      <c r="R25" s="40"/>
      <c r="S25" s="40"/>
      <c r="T25" s="40"/>
      <c r="U25" s="40"/>
      <c r="V25" s="40"/>
      <c r="W25" s="358" t="s">
        <v>43</v>
      </c>
      <c r="X25" s="358"/>
      <c r="Y25" s="358"/>
      <c r="Z25" s="358"/>
      <c r="AA25" s="358"/>
      <c r="AB25" s="358"/>
      <c r="AC25" s="358"/>
      <c r="AD25" s="358"/>
      <c r="AE25" s="358"/>
      <c r="AF25" s="40"/>
      <c r="AG25" s="40"/>
      <c r="AH25" s="40"/>
      <c r="AI25" s="40"/>
      <c r="AJ25" s="40"/>
      <c r="AK25" s="358" t="s">
        <v>44</v>
      </c>
      <c r="AL25" s="358"/>
      <c r="AM25" s="358"/>
      <c r="AN25" s="358"/>
      <c r="AO25" s="358"/>
      <c r="AP25" s="40"/>
      <c r="AQ25" s="43"/>
      <c r="BE25" s="349"/>
    </row>
    <row r="26" spans="2:71" s="2" customFormat="1" ht="14.45" customHeight="1" x14ac:dyDescent="0.3">
      <c r="B26" s="45"/>
      <c r="C26" s="46"/>
      <c r="D26" s="47" t="s">
        <v>45</v>
      </c>
      <c r="E26" s="46"/>
      <c r="F26" s="47" t="s">
        <v>46</v>
      </c>
      <c r="G26" s="46"/>
      <c r="H26" s="46"/>
      <c r="I26" s="46"/>
      <c r="J26" s="46"/>
      <c r="K26" s="46"/>
      <c r="L26" s="341">
        <v>0.21</v>
      </c>
      <c r="M26" s="342"/>
      <c r="N26" s="342"/>
      <c r="O26" s="342"/>
      <c r="P26" s="46"/>
      <c r="Q26" s="46"/>
      <c r="R26" s="46"/>
      <c r="S26" s="46"/>
      <c r="T26" s="46"/>
      <c r="U26" s="46"/>
      <c r="V26" s="46"/>
      <c r="W26" s="343">
        <f>ROUND(AZ51,2)</f>
        <v>0</v>
      </c>
      <c r="X26" s="342"/>
      <c r="Y26" s="342"/>
      <c r="Z26" s="342"/>
      <c r="AA26" s="342"/>
      <c r="AB26" s="342"/>
      <c r="AC26" s="342"/>
      <c r="AD26" s="342"/>
      <c r="AE26" s="342"/>
      <c r="AF26" s="46"/>
      <c r="AG26" s="46"/>
      <c r="AH26" s="46"/>
      <c r="AI26" s="46"/>
      <c r="AJ26" s="46"/>
      <c r="AK26" s="343">
        <f>ROUND(AV51,2)</f>
        <v>0</v>
      </c>
      <c r="AL26" s="342"/>
      <c r="AM26" s="342"/>
      <c r="AN26" s="342"/>
      <c r="AO26" s="342"/>
      <c r="AP26" s="46"/>
      <c r="AQ26" s="48"/>
      <c r="BE26" s="349"/>
    </row>
    <row r="27" spans="2:71" s="2" customFormat="1" ht="14.45" customHeight="1" x14ac:dyDescent="0.3">
      <c r="B27" s="45"/>
      <c r="C27" s="46"/>
      <c r="D27" s="46"/>
      <c r="E27" s="46"/>
      <c r="F27" s="47" t="s">
        <v>47</v>
      </c>
      <c r="G27" s="46"/>
      <c r="H27" s="46"/>
      <c r="I27" s="46"/>
      <c r="J27" s="46"/>
      <c r="K27" s="46"/>
      <c r="L27" s="341">
        <v>0.15</v>
      </c>
      <c r="M27" s="342"/>
      <c r="N27" s="342"/>
      <c r="O27" s="342"/>
      <c r="P27" s="46"/>
      <c r="Q27" s="46"/>
      <c r="R27" s="46"/>
      <c r="S27" s="46"/>
      <c r="T27" s="46"/>
      <c r="U27" s="46"/>
      <c r="V27" s="46"/>
      <c r="W27" s="343">
        <f>ROUND(BA51,2)</f>
        <v>0</v>
      </c>
      <c r="X27" s="342"/>
      <c r="Y27" s="342"/>
      <c r="Z27" s="342"/>
      <c r="AA27" s="342"/>
      <c r="AB27" s="342"/>
      <c r="AC27" s="342"/>
      <c r="AD27" s="342"/>
      <c r="AE27" s="342"/>
      <c r="AF27" s="46"/>
      <c r="AG27" s="46"/>
      <c r="AH27" s="46"/>
      <c r="AI27" s="46"/>
      <c r="AJ27" s="46"/>
      <c r="AK27" s="343">
        <f>ROUND(AW51,2)</f>
        <v>0</v>
      </c>
      <c r="AL27" s="342"/>
      <c r="AM27" s="342"/>
      <c r="AN27" s="342"/>
      <c r="AO27" s="342"/>
      <c r="AP27" s="46"/>
      <c r="AQ27" s="48"/>
      <c r="BE27" s="349"/>
    </row>
    <row r="28" spans="2:71" s="2" customFormat="1" ht="14.45" hidden="1" customHeight="1" x14ac:dyDescent="0.3">
      <c r="B28" s="45"/>
      <c r="C28" s="46"/>
      <c r="D28" s="46"/>
      <c r="E28" s="46"/>
      <c r="F28" s="47" t="s">
        <v>48</v>
      </c>
      <c r="G28" s="46"/>
      <c r="H28" s="46"/>
      <c r="I28" s="46"/>
      <c r="J28" s="46"/>
      <c r="K28" s="46"/>
      <c r="L28" s="341">
        <v>0.21</v>
      </c>
      <c r="M28" s="342"/>
      <c r="N28" s="342"/>
      <c r="O28" s="342"/>
      <c r="P28" s="46"/>
      <c r="Q28" s="46"/>
      <c r="R28" s="46"/>
      <c r="S28" s="46"/>
      <c r="T28" s="46"/>
      <c r="U28" s="46"/>
      <c r="V28" s="46"/>
      <c r="W28" s="343">
        <f>ROUND(BB51,2)</f>
        <v>0</v>
      </c>
      <c r="X28" s="342"/>
      <c r="Y28" s="342"/>
      <c r="Z28" s="342"/>
      <c r="AA28" s="342"/>
      <c r="AB28" s="342"/>
      <c r="AC28" s="342"/>
      <c r="AD28" s="342"/>
      <c r="AE28" s="342"/>
      <c r="AF28" s="46"/>
      <c r="AG28" s="46"/>
      <c r="AH28" s="46"/>
      <c r="AI28" s="46"/>
      <c r="AJ28" s="46"/>
      <c r="AK28" s="343">
        <v>0</v>
      </c>
      <c r="AL28" s="342"/>
      <c r="AM28" s="342"/>
      <c r="AN28" s="342"/>
      <c r="AO28" s="342"/>
      <c r="AP28" s="46"/>
      <c r="AQ28" s="48"/>
      <c r="BE28" s="349"/>
    </row>
    <row r="29" spans="2:71" s="2" customFormat="1" ht="14.45" hidden="1" customHeight="1" x14ac:dyDescent="0.3">
      <c r="B29" s="45"/>
      <c r="C29" s="46"/>
      <c r="D29" s="46"/>
      <c r="E29" s="46"/>
      <c r="F29" s="47" t="s">
        <v>49</v>
      </c>
      <c r="G29" s="46"/>
      <c r="H29" s="46"/>
      <c r="I29" s="46"/>
      <c r="J29" s="46"/>
      <c r="K29" s="46"/>
      <c r="L29" s="341">
        <v>0.15</v>
      </c>
      <c r="M29" s="342"/>
      <c r="N29" s="342"/>
      <c r="O29" s="342"/>
      <c r="P29" s="46"/>
      <c r="Q29" s="46"/>
      <c r="R29" s="46"/>
      <c r="S29" s="46"/>
      <c r="T29" s="46"/>
      <c r="U29" s="46"/>
      <c r="V29" s="46"/>
      <c r="W29" s="343">
        <f>ROUND(BC51,2)</f>
        <v>0</v>
      </c>
      <c r="X29" s="342"/>
      <c r="Y29" s="342"/>
      <c r="Z29" s="342"/>
      <c r="AA29" s="342"/>
      <c r="AB29" s="342"/>
      <c r="AC29" s="342"/>
      <c r="AD29" s="342"/>
      <c r="AE29" s="342"/>
      <c r="AF29" s="46"/>
      <c r="AG29" s="46"/>
      <c r="AH29" s="46"/>
      <c r="AI29" s="46"/>
      <c r="AJ29" s="46"/>
      <c r="AK29" s="343">
        <v>0</v>
      </c>
      <c r="AL29" s="342"/>
      <c r="AM29" s="342"/>
      <c r="AN29" s="342"/>
      <c r="AO29" s="342"/>
      <c r="AP29" s="46"/>
      <c r="AQ29" s="48"/>
      <c r="BE29" s="349"/>
    </row>
    <row r="30" spans="2:71" s="2" customFormat="1" ht="14.45" hidden="1" customHeight="1" x14ac:dyDescent="0.3">
      <c r="B30" s="45"/>
      <c r="C30" s="46"/>
      <c r="D30" s="46"/>
      <c r="E30" s="46"/>
      <c r="F30" s="47" t="s">
        <v>50</v>
      </c>
      <c r="G30" s="46"/>
      <c r="H30" s="46"/>
      <c r="I30" s="46"/>
      <c r="J30" s="46"/>
      <c r="K30" s="46"/>
      <c r="L30" s="341">
        <v>0</v>
      </c>
      <c r="M30" s="342"/>
      <c r="N30" s="342"/>
      <c r="O30" s="342"/>
      <c r="P30" s="46"/>
      <c r="Q30" s="46"/>
      <c r="R30" s="46"/>
      <c r="S30" s="46"/>
      <c r="T30" s="46"/>
      <c r="U30" s="46"/>
      <c r="V30" s="46"/>
      <c r="W30" s="343">
        <f>ROUND(BD51,2)</f>
        <v>0</v>
      </c>
      <c r="X30" s="342"/>
      <c r="Y30" s="342"/>
      <c r="Z30" s="342"/>
      <c r="AA30" s="342"/>
      <c r="AB30" s="342"/>
      <c r="AC30" s="342"/>
      <c r="AD30" s="342"/>
      <c r="AE30" s="342"/>
      <c r="AF30" s="46"/>
      <c r="AG30" s="46"/>
      <c r="AH30" s="46"/>
      <c r="AI30" s="46"/>
      <c r="AJ30" s="46"/>
      <c r="AK30" s="343">
        <v>0</v>
      </c>
      <c r="AL30" s="342"/>
      <c r="AM30" s="342"/>
      <c r="AN30" s="342"/>
      <c r="AO30" s="342"/>
      <c r="AP30" s="46"/>
      <c r="AQ30" s="48"/>
      <c r="BE30" s="349"/>
    </row>
    <row r="31" spans="2:71" s="1" customFormat="1" ht="6.95" customHeight="1" x14ac:dyDescent="0.3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49"/>
    </row>
    <row r="32" spans="2:71" s="1" customFormat="1" ht="25.9" customHeight="1" x14ac:dyDescent="0.3">
      <c r="B32" s="39"/>
      <c r="C32" s="49"/>
      <c r="D32" s="50" t="s">
        <v>51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52</v>
      </c>
      <c r="U32" s="51"/>
      <c r="V32" s="51"/>
      <c r="W32" s="51"/>
      <c r="X32" s="344" t="s">
        <v>53</v>
      </c>
      <c r="Y32" s="345"/>
      <c r="Z32" s="345"/>
      <c r="AA32" s="345"/>
      <c r="AB32" s="345"/>
      <c r="AC32" s="51"/>
      <c r="AD32" s="51"/>
      <c r="AE32" s="51"/>
      <c r="AF32" s="51"/>
      <c r="AG32" s="51"/>
      <c r="AH32" s="51"/>
      <c r="AI32" s="51"/>
      <c r="AJ32" s="51"/>
      <c r="AK32" s="346">
        <f>SUM(AK23:AK30)</f>
        <v>0</v>
      </c>
      <c r="AL32" s="345"/>
      <c r="AM32" s="345"/>
      <c r="AN32" s="345"/>
      <c r="AO32" s="347"/>
      <c r="AP32" s="49"/>
      <c r="AQ32" s="53"/>
      <c r="BE32" s="349"/>
    </row>
    <row r="33" spans="2:56" s="1" customFormat="1" ht="6.95" customHeight="1" x14ac:dyDescent="0.3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 x14ac:dyDescent="0.3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 x14ac:dyDescent="0.3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 x14ac:dyDescent="0.3">
      <c r="B39" s="39"/>
      <c r="C39" s="60" t="s">
        <v>54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 x14ac:dyDescent="0.3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 x14ac:dyDescent="0.3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L2018-14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 x14ac:dyDescent="0.3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27" t="str">
        <f>K6</f>
        <v>Bytový dům, Komenského 682 - sanace suterénního zdiva, vč. komplexního odvodnění objektu</v>
      </c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P42" s="68"/>
      <c r="AQ42" s="68"/>
      <c r="AR42" s="69"/>
    </row>
    <row r="43" spans="2:56" s="1" customFormat="1" ht="6.95" customHeight="1" x14ac:dyDescent="0.3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 x14ac:dyDescent="0.3">
      <c r="B44" s="39"/>
      <c r="C44" s="63" t="s">
        <v>24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Obec Třinec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26</v>
      </c>
      <c r="AJ44" s="61"/>
      <c r="AK44" s="61"/>
      <c r="AL44" s="61"/>
      <c r="AM44" s="329" t="str">
        <f>IF(AN8= "","",AN8)</f>
        <v>30. 4. 2018</v>
      </c>
      <c r="AN44" s="329"/>
      <c r="AO44" s="61"/>
      <c r="AP44" s="61"/>
      <c r="AQ44" s="61"/>
      <c r="AR44" s="59"/>
    </row>
    <row r="45" spans="2:56" s="1" customFormat="1" ht="6.95" customHeight="1" x14ac:dyDescent="0.3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 x14ac:dyDescent="0.3">
      <c r="B46" s="39"/>
      <c r="C46" s="63" t="s">
        <v>28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Třinec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35</v>
      </c>
      <c r="AJ46" s="61"/>
      <c r="AK46" s="61"/>
      <c r="AL46" s="61"/>
      <c r="AM46" s="330" t="str">
        <f>IF(E17="","",E17)</f>
        <v>Projekční kancelář lay-out s.r.o.</v>
      </c>
      <c r="AN46" s="330"/>
      <c r="AO46" s="330"/>
      <c r="AP46" s="330"/>
      <c r="AQ46" s="61"/>
      <c r="AR46" s="59"/>
      <c r="AS46" s="331" t="s">
        <v>55</v>
      </c>
      <c r="AT46" s="332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 x14ac:dyDescent="0.3">
      <c r="B47" s="39"/>
      <c r="C47" s="63" t="s">
        <v>33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33"/>
      <c r="AT47" s="334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 x14ac:dyDescent="0.3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35"/>
      <c r="AT48" s="336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 x14ac:dyDescent="0.3">
      <c r="B49" s="39"/>
      <c r="C49" s="337" t="s">
        <v>56</v>
      </c>
      <c r="D49" s="338"/>
      <c r="E49" s="338"/>
      <c r="F49" s="338"/>
      <c r="G49" s="338"/>
      <c r="H49" s="77"/>
      <c r="I49" s="339" t="s">
        <v>57</v>
      </c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40" t="s">
        <v>58</v>
      </c>
      <c r="AH49" s="338"/>
      <c r="AI49" s="338"/>
      <c r="AJ49" s="338"/>
      <c r="AK49" s="338"/>
      <c r="AL49" s="338"/>
      <c r="AM49" s="338"/>
      <c r="AN49" s="339" t="s">
        <v>59</v>
      </c>
      <c r="AO49" s="338"/>
      <c r="AP49" s="338"/>
      <c r="AQ49" s="78" t="s">
        <v>60</v>
      </c>
      <c r="AR49" s="59"/>
      <c r="AS49" s="79" t="s">
        <v>61</v>
      </c>
      <c r="AT49" s="80" t="s">
        <v>62</v>
      </c>
      <c r="AU49" s="80" t="s">
        <v>63</v>
      </c>
      <c r="AV49" s="80" t="s">
        <v>64</v>
      </c>
      <c r="AW49" s="80" t="s">
        <v>65</v>
      </c>
      <c r="AX49" s="80" t="s">
        <v>66</v>
      </c>
      <c r="AY49" s="80" t="s">
        <v>67</v>
      </c>
      <c r="AZ49" s="80" t="s">
        <v>68</v>
      </c>
      <c r="BA49" s="80" t="s">
        <v>69</v>
      </c>
      <c r="BB49" s="80" t="s">
        <v>70</v>
      </c>
      <c r="BC49" s="80" t="s">
        <v>71</v>
      </c>
      <c r="BD49" s="81" t="s">
        <v>72</v>
      </c>
    </row>
    <row r="50" spans="1:91" s="1" customFormat="1" ht="10.9" customHeight="1" x14ac:dyDescent="0.3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 x14ac:dyDescent="0.3">
      <c r="B51" s="66"/>
      <c r="C51" s="85" t="s">
        <v>73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25">
        <f>ROUND(SUM(AG52:AG54),2)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87" t="s">
        <v>23</v>
      </c>
      <c r="AR51" s="69"/>
      <c r="AS51" s="88">
        <f>ROUND(SUM(AS52:AS54),2)</f>
        <v>0</v>
      </c>
      <c r="AT51" s="89">
        <f>ROUND(SUM(AV51:AW51),2)</f>
        <v>0</v>
      </c>
      <c r="AU51" s="90">
        <f>ROUND(SUM(AU52:AU54),5)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ROUND(SUM(AZ52:AZ54),2)</f>
        <v>0</v>
      </c>
      <c r="BA51" s="89">
        <f>ROUND(SUM(BA52:BA54),2)</f>
        <v>0</v>
      </c>
      <c r="BB51" s="89">
        <f>ROUND(SUM(BB52:BB54),2)</f>
        <v>0</v>
      </c>
      <c r="BC51" s="89">
        <f>ROUND(SUM(BC52:BC54),2)</f>
        <v>0</v>
      </c>
      <c r="BD51" s="91">
        <f>ROUND(SUM(BD52:BD54),2)</f>
        <v>0</v>
      </c>
      <c r="BS51" s="92" t="s">
        <v>74</v>
      </c>
      <c r="BT51" s="92" t="s">
        <v>75</v>
      </c>
      <c r="BU51" s="93" t="s">
        <v>76</v>
      </c>
      <c r="BV51" s="92" t="s">
        <v>77</v>
      </c>
      <c r="BW51" s="92" t="s">
        <v>7</v>
      </c>
      <c r="BX51" s="92" t="s">
        <v>78</v>
      </c>
      <c r="CL51" s="92" t="s">
        <v>21</v>
      </c>
    </row>
    <row r="52" spans="1:91" s="5" customFormat="1" ht="16.5" customHeight="1" x14ac:dyDescent="0.3">
      <c r="A52" s="94" t="s">
        <v>79</v>
      </c>
      <c r="B52" s="95"/>
      <c r="C52" s="96"/>
      <c r="D52" s="324" t="s">
        <v>80</v>
      </c>
      <c r="E52" s="324"/>
      <c r="F52" s="324"/>
      <c r="G52" s="324"/>
      <c r="H52" s="324"/>
      <c r="I52" s="97"/>
      <c r="J52" s="324" t="s">
        <v>81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2">
        <f>'01 - Stavební úpravy'!J27</f>
        <v>0</v>
      </c>
      <c r="AH52" s="323"/>
      <c r="AI52" s="323"/>
      <c r="AJ52" s="323"/>
      <c r="AK52" s="323"/>
      <c r="AL52" s="323"/>
      <c r="AM52" s="323"/>
      <c r="AN52" s="322">
        <f>SUM(AG52,AT52)</f>
        <v>0</v>
      </c>
      <c r="AO52" s="323"/>
      <c r="AP52" s="323"/>
      <c r="AQ52" s="98" t="s">
        <v>82</v>
      </c>
      <c r="AR52" s="99"/>
      <c r="AS52" s="100">
        <v>0</v>
      </c>
      <c r="AT52" s="101">
        <f>ROUND(SUM(AV52:AW52),2)</f>
        <v>0</v>
      </c>
      <c r="AU52" s="102">
        <f>'01 - Stavební úpravy'!P102</f>
        <v>0</v>
      </c>
      <c r="AV52" s="101">
        <f>'01 - Stavební úpravy'!J30</f>
        <v>0</v>
      </c>
      <c r="AW52" s="101">
        <f>'01 - Stavební úpravy'!J31</f>
        <v>0</v>
      </c>
      <c r="AX52" s="101">
        <f>'01 - Stavební úpravy'!J32</f>
        <v>0</v>
      </c>
      <c r="AY52" s="101">
        <f>'01 - Stavební úpravy'!J33</f>
        <v>0</v>
      </c>
      <c r="AZ52" s="101">
        <f>'01 - Stavební úpravy'!F30</f>
        <v>0</v>
      </c>
      <c r="BA52" s="101">
        <f>'01 - Stavební úpravy'!F31</f>
        <v>0</v>
      </c>
      <c r="BB52" s="101">
        <f>'01 - Stavební úpravy'!F32</f>
        <v>0</v>
      </c>
      <c r="BC52" s="101">
        <f>'01 - Stavební úpravy'!F33</f>
        <v>0</v>
      </c>
      <c r="BD52" s="103">
        <f>'01 - Stavební úpravy'!F34</f>
        <v>0</v>
      </c>
      <c r="BT52" s="104" t="s">
        <v>83</v>
      </c>
      <c r="BV52" s="104" t="s">
        <v>77</v>
      </c>
      <c r="BW52" s="104" t="s">
        <v>84</v>
      </c>
      <c r="BX52" s="104" t="s">
        <v>7</v>
      </c>
      <c r="CL52" s="104" t="s">
        <v>21</v>
      </c>
      <c r="CM52" s="104" t="s">
        <v>85</v>
      </c>
    </row>
    <row r="53" spans="1:91" s="5" customFormat="1" ht="16.5" customHeight="1" x14ac:dyDescent="0.3">
      <c r="A53" s="94" t="s">
        <v>79</v>
      </c>
      <c r="B53" s="95"/>
      <c r="C53" s="96"/>
      <c r="D53" s="324" t="s">
        <v>86</v>
      </c>
      <c r="E53" s="324"/>
      <c r="F53" s="324"/>
      <c r="G53" s="324"/>
      <c r="H53" s="324"/>
      <c r="I53" s="97"/>
      <c r="J53" s="324" t="s">
        <v>87</v>
      </c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2">
        <f>'02 - Odvodnění objektu'!J27</f>
        <v>0</v>
      </c>
      <c r="AH53" s="323"/>
      <c r="AI53" s="323"/>
      <c r="AJ53" s="323"/>
      <c r="AK53" s="323"/>
      <c r="AL53" s="323"/>
      <c r="AM53" s="323"/>
      <c r="AN53" s="322">
        <f>SUM(AG53,AT53)</f>
        <v>0</v>
      </c>
      <c r="AO53" s="323"/>
      <c r="AP53" s="323"/>
      <c r="AQ53" s="98" t="s">
        <v>82</v>
      </c>
      <c r="AR53" s="99"/>
      <c r="AS53" s="100">
        <v>0</v>
      </c>
      <c r="AT53" s="101">
        <f>ROUND(SUM(AV53:AW53),2)</f>
        <v>0</v>
      </c>
      <c r="AU53" s="102">
        <f>'02 - Odvodnění objektu'!P87</f>
        <v>0</v>
      </c>
      <c r="AV53" s="101">
        <f>'02 - Odvodnění objektu'!J30</f>
        <v>0</v>
      </c>
      <c r="AW53" s="101">
        <f>'02 - Odvodnění objektu'!J31</f>
        <v>0</v>
      </c>
      <c r="AX53" s="101">
        <f>'02 - Odvodnění objektu'!J32</f>
        <v>0</v>
      </c>
      <c r="AY53" s="101">
        <f>'02 - Odvodnění objektu'!J33</f>
        <v>0</v>
      </c>
      <c r="AZ53" s="101">
        <f>'02 - Odvodnění objektu'!F30</f>
        <v>0</v>
      </c>
      <c r="BA53" s="101">
        <f>'02 - Odvodnění objektu'!F31</f>
        <v>0</v>
      </c>
      <c r="BB53" s="101">
        <f>'02 - Odvodnění objektu'!F32</f>
        <v>0</v>
      </c>
      <c r="BC53" s="101">
        <f>'02 - Odvodnění objektu'!F33</f>
        <v>0</v>
      </c>
      <c r="BD53" s="103">
        <f>'02 - Odvodnění objektu'!F34</f>
        <v>0</v>
      </c>
      <c r="BT53" s="104" t="s">
        <v>83</v>
      </c>
      <c r="BV53" s="104" t="s">
        <v>77</v>
      </c>
      <c r="BW53" s="104" t="s">
        <v>88</v>
      </c>
      <c r="BX53" s="104" t="s">
        <v>7</v>
      </c>
      <c r="CL53" s="104" t="s">
        <v>21</v>
      </c>
      <c r="CM53" s="104" t="s">
        <v>85</v>
      </c>
    </row>
    <row r="54" spans="1:91" s="5" customFormat="1" ht="16.5" customHeight="1" x14ac:dyDescent="0.3">
      <c r="A54" s="94" t="s">
        <v>79</v>
      </c>
      <c r="B54" s="95"/>
      <c r="C54" s="96"/>
      <c r="D54" s="324" t="s">
        <v>89</v>
      </c>
      <c r="E54" s="324"/>
      <c r="F54" s="324"/>
      <c r="G54" s="324"/>
      <c r="H54" s="324"/>
      <c r="I54" s="97"/>
      <c r="J54" s="324" t="s">
        <v>90</v>
      </c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2">
        <f>'03 - Vedlejší rozpočtové ...'!J27</f>
        <v>0</v>
      </c>
      <c r="AH54" s="323"/>
      <c r="AI54" s="323"/>
      <c r="AJ54" s="323"/>
      <c r="AK54" s="323"/>
      <c r="AL54" s="323"/>
      <c r="AM54" s="323"/>
      <c r="AN54" s="322">
        <f>SUM(AG54,AT54)</f>
        <v>0</v>
      </c>
      <c r="AO54" s="323"/>
      <c r="AP54" s="323"/>
      <c r="AQ54" s="98" t="s">
        <v>82</v>
      </c>
      <c r="AR54" s="99"/>
      <c r="AS54" s="105">
        <v>0</v>
      </c>
      <c r="AT54" s="106">
        <f>ROUND(SUM(AV54:AW54),2)</f>
        <v>0</v>
      </c>
      <c r="AU54" s="107">
        <f>'03 - Vedlejší rozpočtové ...'!P77</f>
        <v>0</v>
      </c>
      <c r="AV54" s="106">
        <f>'03 - Vedlejší rozpočtové ...'!J30</f>
        <v>0</v>
      </c>
      <c r="AW54" s="106">
        <f>'03 - Vedlejší rozpočtové ...'!J31</f>
        <v>0</v>
      </c>
      <c r="AX54" s="106">
        <f>'03 - Vedlejší rozpočtové ...'!J32</f>
        <v>0</v>
      </c>
      <c r="AY54" s="106">
        <f>'03 - Vedlejší rozpočtové ...'!J33</f>
        <v>0</v>
      </c>
      <c r="AZ54" s="106">
        <f>'03 - Vedlejší rozpočtové ...'!F30</f>
        <v>0</v>
      </c>
      <c r="BA54" s="106">
        <f>'03 - Vedlejší rozpočtové ...'!F31</f>
        <v>0</v>
      </c>
      <c r="BB54" s="106">
        <f>'03 - Vedlejší rozpočtové ...'!F32</f>
        <v>0</v>
      </c>
      <c r="BC54" s="106">
        <f>'03 - Vedlejší rozpočtové ...'!F33</f>
        <v>0</v>
      </c>
      <c r="BD54" s="108">
        <f>'03 - Vedlejší rozpočtové ...'!F34</f>
        <v>0</v>
      </c>
      <c r="BT54" s="104" t="s">
        <v>83</v>
      </c>
      <c r="BV54" s="104" t="s">
        <v>77</v>
      </c>
      <c r="BW54" s="104" t="s">
        <v>91</v>
      </c>
      <c r="BX54" s="104" t="s">
        <v>7</v>
      </c>
      <c r="CL54" s="104" t="s">
        <v>21</v>
      </c>
      <c r="CM54" s="104" t="s">
        <v>85</v>
      </c>
    </row>
    <row r="55" spans="1:91" s="1" customFormat="1" ht="30" customHeight="1" x14ac:dyDescent="0.3">
      <c r="B55" s="39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59"/>
    </row>
    <row r="56" spans="1:91" s="1" customFormat="1" ht="6.95" customHeight="1" x14ac:dyDescent="0.3"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9"/>
    </row>
  </sheetData>
  <sheetProtection algorithmName="SHA-512" hashValue="6ttx4lAHsbb9jX0x92NpML+il2R/ywWptkt3zdK86wlojlOZnXxnAEgy9RaRmPTwvl5HZu7nr6XQWwPubkkE5Q==" saltValue="V4Ds2L2Emm20OKTfW7h0HHlkTi6G1lqa0UkiY5etam3M2KSJoMineqKAZM3LVLg6pN4PwZtPIs2cz+tWLxGH8A==" spinCount="100000" sheet="1" objects="1" scenarios="1" formatColumns="0" formatRows="0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</mergeCells>
  <hyperlinks>
    <hyperlink ref="K1:S1" location="C2" display="1) Rekapitulace stavby"/>
    <hyperlink ref="W1:AI1" location="C51" display="2) Rekapitulace objektů stavby a soupisů prací"/>
    <hyperlink ref="A52" location="'01 - Stavební úpravy'!C2" display="/"/>
    <hyperlink ref="A53" location="'02 - Odvodnění objektu'!C2" display="/"/>
    <hyperlink ref="A54" location="'03 - Vedlejší rozpočtové ...'!C2" display="/"/>
  </hyperlinks>
  <pageMargins left="0.59055118110236227" right="0.59055118110236227" top="0.59055118110236227" bottom="0.59055118110236227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77"/>
  <sheetViews>
    <sheetView showGridLines="0" workbookViewId="0">
      <pane ySplit="1" topLeftCell="A2" activePane="bottomLeft" state="frozen"/>
      <selection pane="bottomLeft" activeCell="F43" sqref="F4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"/>
      <c r="B1" s="110"/>
      <c r="C1" s="110"/>
      <c r="D1" s="111" t="s">
        <v>1</v>
      </c>
      <c r="E1" s="110"/>
      <c r="F1" s="112" t="s">
        <v>92</v>
      </c>
      <c r="G1" s="363" t="s">
        <v>93</v>
      </c>
      <c r="H1" s="363"/>
      <c r="I1" s="113"/>
      <c r="J1" s="112" t="s">
        <v>94</v>
      </c>
      <c r="K1" s="111" t="s">
        <v>95</v>
      </c>
      <c r="L1" s="112" t="s">
        <v>96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22" t="s">
        <v>84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85</v>
      </c>
    </row>
    <row r="4" spans="1:70" ht="36.950000000000003" customHeight="1" x14ac:dyDescent="0.3">
      <c r="B4" s="26"/>
      <c r="C4" s="27"/>
      <c r="D4" s="28" t="s">
        <v>97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 x14ac:dyDescent="0.3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 x14ac:dyDescent="0.3">
      <c r="B7" s="26"/>
      <c r="C7" s="27"/>
      <c r="D7" s="27"/>
      <c r="E7" s="364" t="str">
        <f>'Rekapitulace stavby'!K6</f>
        <v>Bytový dům, Komenského 682 - sanace suterénního zdiva, vč. komplexního odvodnění objektu</v>
      </c>
      <c r="F7" s="365"/>
      <c r="G7" s="365"/>
      <c r="H7" s="365"/>
      <c r="I7" s="115"/>
      <c r="J7" s="27"/>
      <c r="K7" s="29"/>
    </row>
    <row r="8" spans="1:70" s="1" customFormat="1" ht="15" x14ac:dyDescent="0.3">
      <c r="B8" s="39"/>
      <c r="C8" s="40"/>
      <c r="D8" s="35" t="s">
        <v>98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 x14ac:dyDescent="0.3">
      <c r="B9" s="39"/>
      <c r="C9" s="40"/>
      <c r="D9" s="40"/>
      <c r="E9" s="366" t="s">
        <v>99</v>
      </c>
      <c r="F9" s="367"/>
      <c r="G9" s="367"/>
      <c r="H9" s="367"/>
      <c r="I9" s="116"/>
      <c r="J9" s="40"/>
      <c r="K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 x14ac:dyDescent="0.3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23</v>
      </c>
      <c r="K11" s="43"/>
    </row>
    <row r="12" spans="1:70" s="1" customFormat="1" ht="14.45" customHeight="1" x14ac:dyDescent="0.3">
      <c r="B12" s="39"/>
      <c r="C12" s="40"/>
      <c r="D12" s="35" t="s">
        <v>24</v>
      </c>
      <c r="E12" s="40"/>
      <c r="F12" s="33" t="s">
        <v>25</v>
      </c>
      <c r="G12" s="40"/>
      <c r="H12" s="40"/>
      <c r="I12" s="117" t="s">
        <v>26</v>
      </c>
      <c r="J12" s="118" t="str">
        <f>'Rekapitulace stavby'!AN8</f>
        <v>30. 4. 2018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 x14ac:dyDescent="0.3">
      <c r="B14" s="39"/>
      <c r="C14" s="40"/>
      <c r="D14" s="35" t="s">
        <v>28</v>
      </c>
      <c r="E14" s="40"/>
      <c r="F14" s="40"/>
      <c r="G14" s="40"/>
      <c r="H14" s="40"/>
      <c r="I14" s="117" t="s">
        <v>29</v>
      </c>
      <c r="J14" s="33" t="s">
        <v>30</v>
      </c>
      <c r="K14" s="43"/>
    </row>
    <row r="15" spans="1:70" s="1" customFormat="1" ht="18" customHeight="1" x14ac:dyDescent="0.3">
      <c r="B15" s="39"/>
      <c r="C15" s="40"/>
      <c r="D15" s="40"/>
      <c r="E15" s="33" t="s">
        <v>31</v>
      </c>
      <c r="F15" s="40"/>
      <c r="G15" s="40"/>
      <c r="H15" s="40"/>
      <c r="I15" s="117" t="s">
        <v>32</v>
      </c>
      <c r="J15" s="33" t="s">
        <v>23</v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 x14ac:dyDescent="0.3">
      <c r="B17" s="39"/>
      <c r="C17" s="40"/>
      <c r="D17" s="35" t="s">
        <v>33</v>
      </c>
      <c r="E17" s="40"/>
      <c r="F17" s="40"/>
      <c r="G17" s="40"/>
      <c r="H17" s="40"/>
      <c r="I17" s="117" t="s">
        <v>29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 x14ac:dyDescent="0.3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32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 x14ac:dyDescent="0.3">
      <c r="B20" s="39"/>
      <c r="C20" s="40"/>
      <c r="D20" s="35" t="s">
        <v>35</v>
      </c>
      <c r="E20" s="40"/>
      <c r="F20" s="40"/>
      <c r="G20" s="40"/>
      <c r="H20" s="40"/>
      <c r="I20" s="117" t="s">
        <v>29</v>
      </c>
      <c r="J20" s="33" t="s">
        <v>36</v>
      </c>
      <c r="K20" s="43"/>
    </row>
    <row r="21" spans="2:11" s="1" customFormat="1" ht="18" customHeight="1" x14ac:dyDescent="0.3">
      <c r="B21" s="39"/>
      <c r="C21" s="40"/>
      <c r="D21" s="40"/>
      <c r="E21" s="33" t="s">
        <v>37</v>
      </c>
      <c r="F21" s="40"/>
      <c r="G21" s="40"/>
      <c r="H21" s="40"/>
      <c r="I21" s="117" t="s">
        <v>32</v>
      </c>
      <c r="J21" s="33" t="s">
        <v>23</v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 x14ac:dyDescent="0.3">
      <c r="B23" s="39"/>
      <c r="C23" s="40"/>
      <c r="D23" s="35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 x14ac:dyDescent="0.3">
      <c r="B24" s="119"/>
      <c r="C24" s="120"/>
      <c r="D24" s="120"/>
      <c r="E24" s="355" t="s">
        <v>23</v>
      </c>
      <c r="F24" s="355"/>
      <c r="G24" s="355"/>
      <c r="H24" s="355"/>
      <c r="I24" s="121"/>
      <c r="J24" s="120"/>
      <c r="K24" s="122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 x14ac:dyDescent="0.3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 x14ac:dyDescent="0.3">
      <c r="B27" s="39"/>
      <c r="C27" s="40"/>
      <c r="D27" s="125" t="s">
        <v>41</v>
      </c>
      <c r="E27" s="40"/>
      <c r="F27" s="40"/>
      <c r="G27" s="40"/>
      <c r="H27" s="40"/>
      <c r="I27" s="116"/>
      <c r="J27" s="126">
        <f>ROUND(J102,2)</f>
        <v>0</v>
      </c>
      <c r="K27" s="43"/>
    </row>
    <row r="28" spans="2:11" s="1" customFormat="1" ht="6.95" customHeight="1" x14ac:dyDescent="0.3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 x14ac:dyDescent="0.3">
      <c r="B29" s="39"/>
      <c r="C29" s="40"/>
      <c r="D29" s="40"/>
      <c r="E29" s="40"/>
      <c r="F29" s="44" t="s">
        <v>43</v>
      </c>
      <c r="G29" s="40"/>
      <c r="H29" s="40"/>
      <c r="I29" s="127" t="s">
        <v>42</v>
      </c>
      <c r="J29" s="44" t="s">
        <v>44</v>
      </c>
      <c r="K29" s="43"/>
    </row>
    <row r="30" spans="2:11" s="1" customFormat="1" ht="14.45" customHeight="1" x14ac:dyDescent="0.3">
      <c r="B30" s="39"/>
      <c r="C30" s="40"/>
      <c r="D30" s="47" t="s">
        <v>45</v>
      </c>
      <c r="E30" s="47" t="s">
        <v>46</v>
      </c>
      <c r="F30" s="128">
        <f>ROUND(SUM(BE102:BE476), 2)</f>
        <v>0</v>
      </c>
      <c r="G30" s="40"/>
      <c r="H30" s="40"/>
      <c r="I30" s="129">
        <v>0.21</v>
      </c>
      <c r="J30" s="128">
        <f>ROUND(ROUND((SUM(BE102:BE476)), 2)*I30, 2)</f>
        <v>0</v>
      </c>
      <c r="K30" s="43"/>
    </row>
    <row r="31" spans="2:11" s="1" customFormat="1" ht="14.45" customHeight="1" x14ac:dyDescent="0.3">
      <c r="B31" s="39"/>
      <c r="C31" s="40"/>
      <c r="D31" s="40"/>
      <c r="E31" s="47" t="s">
        <v>47</v>
      </c>
      <c r="F31" s="128">
        <f>ROUND(SUM(BF102:BF476), 2)</f>
        <v>0</v>
      </c>
      <c r="G31" s="40"/>
      <c r="H31" s="40"/>
      <c r="I31" s="129">
        <v>0.15</v>
      </c>
      <c r="J31" s="128">
        <f>ROUND(ROUND((SUM(BF102:BF476)), 2)*I31, 2)</f>
        <v>0</v>
      </c>
      <c r="K31" s="43"/>
    </row>
    <row r="32" spans="2:11" s="1" customFormat="1" ht="14.45" hidden="1" customHeight="1" x14ac:dyDescent="0.3">
      <c r="B32" s="39"/>
      <c r="C32" s="40"/>
      <c r="D32" s="40"/>
      <c r="E32" s="47" t="s">
        <v>48</v>
      </c>
      <c r="F32" s="128">
        <f>ROUND(SUM(BG102:BG476),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 x14ac:dyDescent="0.3">
      <c r="B33" s="39"/>
      <c r="C33" s="40"/>
      <c r="D33" s="40"/>
      <c r="E33" s="47" t="s">
        <v>49</v>
      </c>
      <c r="F33" s="128">
        <f>ROUND(SUM(BH102:BH476),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50</v>
      </c>
      <c r="F34" s="128">
        <f>ROUND(SUM(BI102:BI476),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 x14ac:dyDescent="0.3">
      <c r="B36" s="39"/>
      <c r="C36" s="130"/>
      <c r="D36" s="131" t="s">
        <v>51</v>
      </c>
      <c r="E36" s="77"/>
      <c r="F36" s="77"/>
      <c r="G36" s="132" t="s">
        <v>52</v>
      </c>
      <c r="H36" s="133" t="s">
        <v>53</v>
      </c>
      <c r="I36" s="134"/>
      <c r="J36" s="135">
        <f>SUM(J27:J34)</f>
        <v>0</v>
      </c>
      <c r="K36" s="136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 x14ac:dyDescent="0.3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 x14ac:dyDescent="0.3">
      <c r="B42" s="39"/>
      <c r="C42" s="28" t="s">
        <v>100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 x14ac:dyDescent="0.3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 x14ac:dyDescent="0.3">
      <c r="B45" s="39"/>
      <c r="C45" s="40"/>
      <c r="D45" s="40"/>
      <c r="E45" s="364" t="str">
        <f>E7</f>
        <v>Bytový dům, Komenského 682 - sanace suterénního zdiva, vč. komplexního odvodnění objektu</v>
      </c>
      <c r="F45" s="365"/>
      <c r="G45" s="365"/>
      <c r="H45" s="365"/>
      <c r="I45" s="116"/>
      <c r="J45" s="40"/>
      <c r="K45" s="43"/>
    </row>
    <row r="46" spans="2:11" s="1" customFormat="1" ht="14.45" customHeight="1" x14ac:dyDescent="0.3">
      <c r="B46" s="39"/>
      <c r="C46" s="35" t="s">
        <v>98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 x14ac:dyDescent="0.3">
      <c r="B47" s="39"/>
      <c r="C47" s="40"/>
      <c r="D47" s="40"/>
      <c r="E47" s="366" t="str">
        <f>E9</f>
        <v>01 - Stavební úpravy</v>
      </c>
      <c r="F47" s="367"/>
      <c r="G47" s="367"/>
      <c r="H47" s="367"/>
      <c r="I47" s="116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 x14ac:dyDescent="0.3">
      <c r="B49" s="39"/>
      <c r="C49" s="35" t="s">
        <v>24</v>
      </c>
      <c r="D49" s="40"/>
      <c r="E49" s="40"/>
      <c r="F49" s="33" t="str">
        <f>F12</f>
        <v>Obec Třinec</v>
      </c>
      <c r="G49" s="40"/>
      <c r="H49" s="40"/>
      <c r="I49" s="117" t="s">
        <v>26</v>
      </c>
      <c r="J49" s="118" t="str">
        <f>IF(J12="","",J12)</f>
        <v>30. 4. 2018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 x14ac:dyDescent="0.3">
      <c r="B51" s="39"/>
      <c r="C51" s="35" t="s">
        <v>28</v>
      </c>
      <c r="D51" s="40"/>
      <c r="E51" s="40"/>
      <c r="F51" s="33" t="str">
        <f>E15</f>
        <v>Město Třinec</v>
      </c>
      <c r="G51" s="40"/>
      <c r="H51" s="40"/>
      <c r="I51" s="117" t="s">
        <v>35</v>
      </c>
      <c r="J51" s="355" t="str">
        <f>E21</f>
        <v>Projekční kancelář lay-out s.r.o.</v>
      </c>
      <c r="K51" s="43"/>
    </row>
    <row r="52" spans="2:47" s="1" customFormat="1" ht="14.45" customHeight="1" x14ac:dyDescent="0.3">
      <c r="B52" s="39"/>
      <c r="C52" s="35" t="s">
        <v>33</v>
      </c>
      <c r="D52" s="40"/>
      <c r="E52" s="40"/>
      <c r="F52" s="33" t="str">
        <f>IF(E18="","",E18)</f>
        <v/>
      </c>
      <c r="G52" s="40"/>
      <c r="H52" s="40"/>
      <c r="I52" s="116"/>
      <c r="J52" s="359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 x14ac:dyDescent="0.3">
      <c r="B54" s="39"/>
      <c r="C54" s="142" t="s">
        <v>101</v>
      </c>
      <c r="D54" s="130"/>
      <c r="E54" s="130"/>
      <c r="F54" s="130"/>
      <c r="G54" s="130"/>
      <c r="H54" s="130"/>
      <c r="I54" s="143"/>
      <c r="J54" s="144" t="s">
        <v>102</v>
      </c>
      <c r="K54" s="145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 x14ac:dyDescent="0.3">
      <c r="B56" s="39"/>
      <c r="C56" s="146" t="s">
        <v>103</v>
      </c>
      <c r="D56" s="40"/>
      <c r="E56" s="40"/>
      <c r="F56" s="40"/>
      <c r="G56" s="40"/>
      <c r="H56" s="40"/>
      <c r="I56" s="116"/>
      <c r="J56" s="126">
        <f>J102</f>
        <v>0</v>
      </c>
      <c r="K56" s="43"/>
      <c r="AU56" s="22" t="s">
        <v>104</v>
      </c>
    </row>
    <row r="57" spans="2:47" s="7" customFormat="1" ht="24.95" customHeight="1" x14ac:dyDescent="0.3">
      <c r="B57" s="147"/>
      <c r="C57" s="148"/>
      <c r="D57" s="149" t="s">
        <v>105</v>
      </c>
      <c r="E57" s="150"/>
      <c r="F57" s="150"/>
      <c r="G57" s="150"/>
      <c r="H57" s="150"/>
      <c r="I57" s="151"/>
      <c r="J57" s="152">
        <f>J103</f>
        <v>0</v>
      </c>
      <c r="K57" s="153"/>
    </row>
    <row r="58" spans="2:47" s="8" customFormat="1" ht="19.899999999999999" customHeight="1" x14ac:dyDescent="0.3">
      <c r="B58" s="154"/>
      <c r="C58" s="155"/>
      <c r="D58" s="156" t="s">
        <v>106</v>
      </c>
      <c r="E58" s="157"/>
      <c r="F58" s="157"/>
      <c r="G58" s="157"/>
      <c r="H58" s="157"/>
      <c r="I58" s="158"/>
      <c r="J58" s="159">
        <f>J104</f>
        <v>0</v>
      </c>
      <c r="K58" s="160"/>
    </row>
    <row r="59" spans="2:47" s="8" customFormat="1" ht="19.899999999999999" customHeight="1" x14ac:dyDescent="0.3">
      <c r="B59" s="154"/>
      <c r="C59" s="155"/>
      <c r="D59" s="156" t="s">
        <v>107</v>
      </c>
      <c r="E59" s="157"/>
      <c r="F59" s="157"/>
      <c r="G59" s="157"/>
      <c r="H59" s="157"/>
      <c r="I59" s="158"/>
      <c r="J59" s="159">
        <f>J190</f>
        <v>0</v>
      </c>
      <c r="K59" s="160"/>
    </row>
    <row r="60" spans="2:47" s="8" customFormat="1" ht="19.899999999999999" customHeight="1" x14ac:dyDescent="0.3">
      <c r="B60" s="154"/>
      <c r="C60" s="155"/>
      <c r="D60" s="156" t="s">
        <v>108</v>
      </c>
      <c r="E60" s="157"/>
      <c r="F60" s="157"/>
      <c r="G60" s="157"/>
      <c r="H60" s="157"/>
      <c r="I60" s="158"/>
      <c r="J60" s="159">
        <f>J225</f>
        <v>0</v>
      </c>
      <c r="K60" s="160"/>
    </row>
    <row r="61" spans="2:47" s="8" customFormat="1" ht="19.899999999999999" customHeight="1" x14ac:dyDescent="0.3">
      <c r="B61" s="154"/>
      <c r="C61" s="155"/>
      <c r="D61" s="156" t="s">
        <v>109</v>
      </c>
      <c r="E61" s="157"/>
      <c r="F61" s="157"/>
      <c r="G61" s="157"/>
      <c r="H61" s="157"/>
      <c r="I61" s="158"/>
      <c r="J61" s="159">
        <f>J240</f>
        <v>0</v>
      </c>
      <c r="K61" s="160"/>
    </row>
    <row r="62" spans="2:47" s="8" customFormat="1" ht="19.899999999999999" customHeight="1" x14ac:dyDescent="0.3">
      <c r="B62" s="154"/>
      <c r="C62" s="155"/>
      <c r="D62" s="156" t="s">
        <v>110</v>
      </c>
      <c r="E62" s="157"/>
      <c r="F62" s="157"/>
      <c r="G62" s="157"/>
      <c r="H62" s="157"/>
      <c r="I62" s="158"/>
      <c r="J62" s="159">
        <f>J280</f>
        <v>0</v>
      </c>
      <c r="K62" s="160"/>
    </row>
    <row r="63" spans="2:47" s="8" customFormat="1" ht="19.899999999999999" customHeight="1" x14ac:dyDescent="0.3">
      <c r="B63" s="154"/>
      <c r="C63" s="155"/>
      <c r="D63" s="156" t="s">
        <v>111</v>
      </c>
      <c r="E63" s="157"/>
      <c r="F63" s="157"/>
      <c r="G63" s="157"/>
      <c r="H63" s="157"/>
      <c r="I63" s="158"/>
      <c r="J63" s="159">
        <f>J286</f>
        <v>0</v>
      </c>
      <c r="K63" s="160"/>
    </row>
    <row r="64" spans="2:47" s="8" customFormat="1" ht="19.899999999999999" customHeight="1" x14ac:dyDescent="0.3">
      <c r="B64" s="154"/>
      <c r="C64" s="155"/>
      <c r="D64" s="156" t="s">
        <v>112</v>
      </c>
      <c r="E64" s="157"/>
      <c r="F64" s="157"/>
      <c r="G64" s="157"/>
      <c r="H64" s="157"/>
      <c r="I64" s="158"/>
      <c r="J64" s="159">
        <f>J328</f>
        <v>0</v>
      </c>
      <c r="K64" s="160"/>
    </row>
    <row r="65" spans="2:11" s="8" customFormat="1" ht="19.899999999999999" customHeight="1" x14ac:dyDescent="0.3">
      <c r="B65" s="154"/>
      <c r="C65" s="155"/>
      <c r="D65" s="156" t="s">
        <v>113</v>
      </c>
      <c r="E65" s="157"/>
      <c r="F65" s="157"/>
      <c r="G65" s="157"/>
      <c r="H65" s="157"/>
      <c r="I65" s="158"/>
      <c r="J65" s="159">
        <f>J340</f>
        <v>0</v>
      </c>
      <c r="K65" s="160"/>
    </row>
    <row r="66" spans="2:11" s="7" customFormat="1" ht="24.95" customHeight="1" x14ac:dyDescent="0.3">
      <c r="B66" s="147"/>
      <c r="C66" s="148"/>
      <c r="D66" s="149" t="s">
        <v>114</v>
      </c>
      <c r="E66" s="150"/>
      <c r="F66" s="150"/>
      <c r="G66" s="150"/>
      <c r="H66" s="150"/>
      <c r="I66" s="151"/>
      <c r="J66" s="152">
        <f>J342</f>
        <v>0</v>
      </c>
      <c r="K66" s="153"/>
    </row>
    <row r="67" spans="2:11" s="8" customFormat="1" ht="19.899999999999999" customHeight="1" x14ac:dyDescent="0.3">
      <c r="B67" s="154"/>
      <c r="C67" s="155"/>
      <c r="D67" s="156" t="s">
        <v>115</v>
      </c>
      <c r="E67" s="157"/>
      <c r="F67" s="157"/>
      <c r="G67" s="157"/>
      <c r="H67" s="157"/>
      <c r="I67" s="158"/>
      <c r="J67" s="159">
        <f>J343</f>
        <v>0</v>
      </c>
      <c r="K67" s="160"/>
    </row>
    <row r="68" spans="2:11" s="8" customFormat="1" ht="19.899999999999999" customHeight="1" x14ac:dyDescent="0.3">
      <c r="B68" s="154"/>
      <c r="C68" s="155"/>
      <c r="D68" s="156" t="s">
        <v>116</v>
      </c>
      <c r="E68" s="157"/>
      <c r="F68" s="157"/>
      <c r="G68" s="157"/>
      <c r="H68" s="157"/>
      <c r="I68" s="158"/>
      <c r="J68" s="159">
        <f>J367</f>
        <v>0</v>
      </c>
      <c r="K68" s="160"/>
    </row>
    <row r="69" spans="2:11" s="8" customFormat="1" ht="19.899999999999999" customHeight="1" x14ac:dyDescent="0.3">
      <c r="B69" s="154"/>
      <c r="C69" s="155"/>
      <c r="D69" s="156" t="s">
        <v>117</v>
      </c>
      <c r="E69" s="157"/>
      <c r="F69" s="157"/>
      <c r="G69" s="157"/>
      <c r="H69" s="157"/>
      <c r="I69" s="158"/>
      <c r="J69" s="159">
        <f>J376</f>
        <v>0</v>
      </c>
      <c r="K69" s="160"/>
    </row>
    <row r="70" spans="2:11" s="8" customFormat="1" ht="19.899999999999999" customHeight="1" x14ac:dyDescent="0.3">
      <c r="B70" s="154"/>
      <c r="C70" s="155"/>
      <c r="D70" s="156" t="s">
        <v>118</v>
      </c>
      <c r="E70" s="157"/>
      <c r="F70" s="157"/>
      <c r="G70" s="157"/>
      <c r="H70" s="157"/>
      <c r="I70" s="158"/>
      <c r="J70" s="159">
        <f>J381</f>
        <v>0</v>
      </c>
      <c r="K70" s="160"/>
    </row>
    <row r="71" spans="2:11" s="8" customFormat="1" ht="19.899999999999999" customHeight="1" x14ac:dyDescent="0.3">
      <c r="B71" s="154"/>
      <c r="C71" s="155"/>
      <c r="D71" s="156" t="s">
        <v>119</v>
      </c>
      <c r="E71" s="157"/>
      <c r="F71" s="157"/>
      <c r="G71" s="157"/>
      <c r="H71" s="157"/>
      <c r="I71" s="158"/>
      <c r="J71" s="159">
        <f>J386</f>
        <v>0</v>
      </c>
      <c r="K71" s="160"/>
    </row>
    <row r="72" spans="2:11" s="8" customFormat="1" ht="19.899999999999999" customHeight="1" x14ac:dyDescent="0.3">
      <c r="B72" s="154"/>
      <c r="C72" s="155"/>
      <c r="D72" s="156" t="s">
        <v>120</v>
      </c>
      <c r="E72" s="157"/>
      <c r="F72" s="157"/>
      <c r="G72" s="157"/>
      <c r="H72" s="157"/>
      <c r="I72" s="158"/>
      <c r="J72" s="159">
        <f>J404</f>
        <v>0</v>
      </c>
      <c r="K72" s="160"/>
    </row>
    <row r="73" spans="2:11" s="8" customFormat="1" ht="19.899999999999999" customHeight="1" x14ac:dyDescent="0.3">
      <c r="B73" s="154"/>
      <c r="C73" s="155"/>
      <c r="D73" s="156" t="s">
        <v>121</v>
      </c>
      <c r="E73" s="157"/>
      <c r="F73" s="157"/>
      <c r="G73" s="157"/>
      <c r="H73" s="157"/>
      <c r="I73" s="158"/>
      <c r="J73" s="159">
        <f>J407</f>
        <v>0</v>
      </c>
      <c r="K73" s="160"/>
    </row>
    <row r="74" spans="2:11" s="8" customFormat="1" ht="19.899999999999999" customHeight="1" x14ac:dyDescent="0.3">
      <c r="B74" s="154"/>
      <c r="C74" s="155"/>
      <c r="D74" s="156" t="s">
        <v>122</v>
      </c>
      <c r="E74" s="157"/>
      <c r="F74" s="157"/>
      <c r="G74" s="157"/>
      <c r="H74" s="157"/>
      <c r="I74" s="158"/>
      <c r="J74" s="159">
        <f>J413</f>
        <v>0</v>
      </c>
      <c r="K74" s="160"/>
    </row>
    <row r="75" spans="2:11" s="8" customFormat="1" ht="19.899999999999999" customHeight="1" x14ac:dyDescent="0.3">
      <c r="B75" s="154"/>
      <c r="C75" s="155"/>
      <c r="D75" s="156" t="s">
        <v>123</v>
      </c>
      <c r="E75" s="157"/>
      <c r="F75" s="157"/>
      <c r="G75" s="157"/>
      <c r="H75" s="157"/>
      <c r="I75" s="158"/>
      <c r="J75" s="159">
        <f>J426</f>
        <v>0</v>
      </c>
      <c r="K75" s="160"/>
    </row>
    <row r="76" spans="2:11" s="8" customFormat="1" ht="19.899999999999999" customHeight="1" x14ac:dyDescent="0.3">
      <c r="B76" s="154"/>
      <c r="C76" s="155"/>
      <c r="D76" s="156" t="s">
        <v>124</v>
      </c>
      <c r="E76" s="157"/>
      <c r="F76" s="157"/>
      <c r="G76" s="157"/>
      <c r="H76" s="157"/>
      <c r="I76" s="158"/>
      <c r="J76" s="159">
        <f>J438</f>
        <v>0</v>
      </c>
      <c r="K76" s="160"/>
    </row>
    <row r="77" spans="2:11" s="8" customFormat="1" ht="19.899999999999999" customHeight="1" x14ac:dyDescent="0.3">
      <c r="B77" s="154"/>
      <c r="C77" s="155"/>
      <c r="D77" s="156" t="s">
        <v>125</v>
      </c>
      <c r="E77" s="157"/>
      <c r="F77" s="157"/>
      <c r="G77" s="157"/>
      <c r="H77" s="157"/>
      <c r="I77" s="158"/>
      <c r="J77" s="159">
        <f>J442</f>
        <v>0</v>
      </c>
      <c r="K77" s="160"/>
    </row>
    <row r="78" spans="2:11" s="8" customFormat="1" ht="19.899999999999999" customHeight="1" x14ac:dyDescent="0.3">
      <c r="B78" s="154"/>
      <c r="C78" s="155"/>
      <c r="D78" s="156" t="s">
        <v>126</v>
      </c>
      <c r="E78" s="157"/>
      <c r="F78" s="157"/>
      <c r="G78" s="157"/>
      <c r="H78" s="157"/>
      <c r="I78" s="158"/>
      <c r="J78" s="159">
        <f>J451</f>
        <v>0</v>
      </c>
      <c r="K78" s="160"/>
    </row>
    <row r="79" spans="2:11" s="8" customFormat="1" ht="19.899999999999999" customHeight="1" x14ac:dyDescent="0.3">
      <c r="B79" s="154"/>
      <c r="C79" s="155"/>
      <c r="D79" s="156" t="s">
        <v>127</v>
      </c>
      <c r="E79" s="157"/>
      <c r="F79" s="157"/>
      <c r="G79" s="157"/>
      <c r="H79" s="157"/>
      <c r="I79" s="158"/>
      <c r="J79" s="159">
        <f>J465</f>
        <v>0</v>
      </c>
      <c r="K79" s="160"/>
    </row>
    <row r="80" spans="2:11" s="7" customFormat="1" ht="24.95" customHeight="1" x14ac:dyDescent="0.3">
      <c r="B80" s="147"/>
      <c r="C80" s="148"/>
      <c r="D80" s="149" t="s">
        <v>128</v>
      </c>
      <c r="E80" s="150"/>
      <c r="F80" s="150"/>
      <c r="G80" s="150"/>
      <c r="H80" s="150"/>
      <c r="I80" s="151"/>
      <c r="J80" s="152">
        <f>J468</f>
        <v>0</v>
      </c>
      <c r="K80" s="153"/>
    </row>
    <row r="81" spans="2:12" s="8" customFormat="1" ht="19.899999999999999" customHeight="1" x14ac:dyDescent="0.3">
      <c r="B81" s="154"/>
      <c r="C81" s="155"/>
      <c r="D81" s="156" t="s">
        <v>129</v>
      </c>
      <c r="E81" s="157"/>
      <c r="F81" s="157"/>
      <c r="G81" s="157"/>
      <c r="H81" s="157"/>
      <c r="I81" s="158"/>
      <c r="J81" s="159">
        <f>J469</f>
        <v>0</v>
      </c>
      <c r="K81" s="160"/>
    </row>
    <row r="82" spans="2:12" s="7" customFormat="1" ht="24.95" customHeight="1" x14ac:dyDescent="0.3">
      <c r="B82" s="147"/>
      <c r="C82" s="148"/>
      <c r="D82" s="149" t="s">
        <v>130</v>
      </c>
      <c r="E82" s="150"/>
      <c r="F82" s="150"/>
      <c r="G82" s="150"/>
      <c r="H82" s="150"/>
      <c r="I82" s="151"/>
      <c r="J82" s="152">
        <f>J472</f>
        <v>0</v>
      </c>
      <c r="K82" s="153"/>
    </row>
    <row r="83" spans="2:12" s="1" customFormat="1" ht="21.75" customHeight="1" x14ac:dyDescent="0.3">
      <c r="B83" s="39"/>
      <c r="C83" s="40"/>
      <c r="D83" s="40"/>
      <c r="E83" s="40"/>
      <c r="F83" s="40"/>
      <c r="G83" s="40"/>
      <c r="H83" s="40"/>
      <c r="I83" s="116"/>
      <c r="J83" s="40"/>
      <c r="K83" s="43"/>
    </row>
    <row r="84" spans="2:12" s="1" customFormat="1" ht="6.95" customHeight="1" x14ac:dyDescent="0.3">
      <c r="B84" s="54"/>
      <c r="C84" s="55"/>
      <c r="D84" s="55"/>
      <c r="E84" s="55"/>
      <c r="F84" s="55"/>
      <c r="G84" s="55"/>
      <c r="H84" s="55"/>
      <c r="I84" s="137"/>
      <c r="J84" s="55"/>
      <c r="K84" s="56"/>
    </row>
    <row r="88" spans="2:12" s="1" customFormat="1" ht="6.95" customHeight="1" x14ac:dyDescent="0.3">
      <c r="B88" s="57"/>
      <c r="C88" s="58"/>
      <c r="D88" s="58"/>
      <c r="E88" s="58"/>
      <c r="F88" s="58"/>
      <c r="G88" s="58"/>
      <c r="H88" s="58"/>
      <c r="I88" s="140"/>
      <c r="J88" s="58"/>
      <c r="K88" s="58"/>
      <c r="L88" s="59"/>
    </row>
    <row r="89" spans="2:12" s="1" customFormat="1" ht="36.950000000000003" customHeight="1" x14ac:dyDescent="0.3">
      <c r="B89" s="39"/>
      <c r="C89" s="60" t="s">
        <v>131</v>
      </c>
      <c r="D89" s="61"/>
      <c r="E89" s="61"/>
      <c r="F89" s="61"/>
      <c r="G89" s="61"/>
      <c r="H89" s="61"/>
      <c r="I89" s="161"/>
      <c r="J89" s="61"/>
      <c r="K89" s="61"/>
      <c r="L89" s="59"/>
    </row>
    <row r="90" spans="2:12" s="1" customFormat="1" ht="6.95" customHeight="1" x14ac:dyDescent="0.3">
      <c r="B90" s="39"/>
      <c r="C90" s="61"/>
      <c r="D90" s="61"/>
      <c r="E90" s="61"/>
      <c r="F90" s="61"/>
      <c r="G90" s="61"/>
      <c r="H90" s="61"/>
      <c r="I90" s="161"/>
      <c r="J90" s="61"/>
      <c r="K90" s="61"/>
      <c r="L90" s="59"/>
    </row>
    <row r="91" spans="2:12" s="1" customFormat="1" ht="14.45" customHeight="1" x14ac:dyDescent="0.3">
      <c r="B91" s="39"/>
      <c r="C91" s="63" t="s">
        <v>18</v>
      </c>
      <c r="D91" s="61"/>
      <c r="E91" s="61"/>
      <c r="F91" s="61"/>
      <c r="G91" s="61"/>
      <c r="H91" s="61"/>
      <c r="I91" s="161"/>
      <c r="J91" s="61"/>
      <c r="K91" s="61"/>
      <c r="L91" s="59"/>
    </row>
    <row r="92" spans="2:12" s="1" customFormat="1" ht="16.5" customHeight="1" x14ac:dyDescent="0.3">
      <c r="B92" s="39"/>
      <c r="C92" s="61"/>
      <c r="D92" s="61"/>
      <c r="E92" s="360" t="str">
        <f>E7</f>
        <v>Bytový dům, Komenského 682 - sanace suterénního zdiva, vč. komplexního odvodnění objektu</v>
      </c>
      <c r="F92" s="361"/>
      <c r="G92" s="361"/>
      <c r="H92" s="361"/>
      <c r="I92" s="161"/>
      <c r="J92" s="61"/>
      <c r="K92" s="61"/>
      <c r="L92" s="59"/>
    </row>
    <row r="93" spans="2:12" s="1" customFormat="1" ht="14.45" customHeight="1" x14ac:dyDescent="0.3">
      <c r="B93" s="39"/>
      <c r="C93" s="63" t="s">
        <v>98</v>
      </c>
      <c r="D93" s="61"/>
      <c r="E93" s="61"/>
      <c r="F93" s="61"/>
      <c r="G93" s="61"/>
      <c r="H93" s="61"/>
      <c r="I93" s="161"/>
      <c r="J93" s="61"/>
      <c r="K93" s="61"/>
      <c r="L93" s="59"/>
    </row>
    <row r="94" spans="2:12" s="1" customFormat="1" ht="17.25" customHeight="1" x14ac:dyDescent="0.3">
      <c r="B94" s="39"/>
      <c r="C94" s="61"/>
      <c r="D94" s="61"/>
      <c r="E94" s="327" t="str">
        <f>E9</f>
        <v>01 - Stavební úpravy</v>
      </c>
      <c r="F94" s="362"/>
      <c r="G94" s="362"/>
      <c r="H94" s="362"/>
      <c r="I94" s="161"/>
      <c r="J94" s="61"/>
      <c r="K94" s="61"/>
      <c r="L94" s="59"/>
    </row>
    <row r="95" spans="2:12" s="1" customFormat="1" ht="6.95" customHeight="1" x14ac:dyDescent="0.3">
      <c r="B95" s="39"/>
      <c r="C95" s="61"/>
      <c r="D95" s="61"/>
      <c r="E95" s="61"/>
      <c r="F95" s="61"/>
      <c r="G95" s="61"/>
      <c r="H95" s="61"/>
      <c r="I95" s="161"/>
      <c r="J95" s="61"/>
      <c r="K95" s="61"/>
      <c r="L95" s="59"/>
    </row>
    <row r="96" spans="2:12" s="1" customFormat="1" ht="18" customHeight="1" x14ac:dyDescent="0.3">
      <c r="B96" s="39"/>
      <c r="C96" s="63" t="s">
        <v>24</v>
      </c>
      <c r="D96" s="61"/>
      <c r="E96" s="61"/>
      <c r="F96" s="162" t="str">
        <f>F12</f>
        <v>Obec Třinec</v>
      </c>
      <c r="G96" s="61"/>
      <c r="H96" s="61"/>
      <c r="I96" s="163" t="s">
        <v>26</v>
      </c>
      <c r="J96" s="71" t="str">
        <f>IF(J12="","",J12)</f>
        <v>30. 4. 2018</v>
      </c>
      <c r="K96" s="61"/>
      <c r="L96" s="59"/>
    </row>
    <row r="97" spans="2:65" s="1" customFormat="1" ht="6.95" customHeight="1" x14ac:dyDescent="0.3">
      <c r="B97" s="39"/>
      <c r="C97" s="61"/>
      <c r="D97" s="61"/>
      <c r="E97" s="61"/>
      <c r="F97" s="61"/>
      <c r="G97" s="61"/>
      <c r="H97" s="61"/>
      <c r="I97" s="161"/>
      <c r="J97" s="61"/>
      <c r="K97" s="61"/>
      <c r="L97" s="59"/>
    </row>
    <row r="98" spans="2:65" s="1" customFormat="1" ht="15" x14ac:dyDescent="0.3">
      <c r="B98" s="39"/>
      <c r="C98" s="63" t="s">
        <v>28</v>
      </c>
      <c r="D98" s="61"/>
      <c r="E98" s="61"/>
      <c r="F98" s="162" t="str">
        <f>E15</f>
        <v>Město Třinec</v>
      </c>
      <c r="G98" s="61"/>
      <c r="H98" s="61"/>
      <c r="I98" s="163" t="s">
        <v>35</v>
      </c>
      <c r="J98" s="162" t="str">
        <f>E21</f>
        <v>Projekční kancelář lay-out s.r.o.</v>
      </c>
      <c r="K98" s="61"/>
      <c r="L98" s="59"/>
    </row>
    <row r="99" spans="2:65" s="1" customFormat="1" ht="14.45" customHeight="1" x14ac:dyDescent="0.3">
      <c r="B99" s="39"/>
      <c r="C99" s="63" t="s">
        <v>33</v>
      </c>
      <c r="D99" s="61"/>
      <c r="E99" s="61"/>
      <c r="F99" s="162" t="str">
        <f>IF(E18="","",E18)</f>
        <v/>
      </c>
      <c r="G99" s="61"/>
      <c r="H99" s="61"/>
      <c r="I99" s="161"/>
      <c r="J99" s="61"/>
      <c r="K99" s="61"/>
      <c r="L99" s="59"/>
    </row>
    <row r="100" spans="2:65" s="1" customFormat="1" ht="10.35" customHeight="1" x14ac:dyDescent="0.3">
      <c r="B100" s="39"/>
      <c r="C100" s="61"/>
      <c r="D100" s="61"/>
      <c r="E100" s="61"/>
      <c r="F100" s="61"/>
      <c r="G100" s="61"/>
      <c r="H100" s="61"/>
      <c r="I100" s="161"/>
      <c r="J100" s="61"/>
      <c r="K100" s="61"/>
      <c r="L100" s="59"/>
    </row>
    <row r="101" spans="2:65" s="9" customFormat="1" ht="29.25" customHeight="1" x14ac:dyDescent="0.3">
      <c r="B101" s="164"/>
      <c r="C101" s="165" t="s">
        <v>132</v>
      </c>
      <c r="D101" s="166" t="s">
        <v>60</v>
      </c>
      <c r="E101" s="166" t="s">
        <v>56</v>
      </c>
      <c r="F101" s="166" t="s">
        <v>133</v>
      </c>
      <c r="G101" s="166" t="s">
        <v>134</v>
      </c>
      <c r="H101" s="166" t="s">
        <v>135</v>
      </c>
      <c r="I101" s="167" t="s">
        <v>136</v>
      </c>
      <c r="J101" s="166" t="s">
        <v>102</v>
      </c>
      <c r="K101" s="168" t="s">
        <v>137</v>
      </c>
      <c r="L101" s="169"/>
      <c r="M101" s="79" t="s">
        <v>138</v>
      </c>
      <c r="N101" s="80" t="s">
        <v>45</v>
      </c>
      <c r="O101" s="80" t="s">
        <v>139</v>
      </c>
      <c r="P101" s="80" t="s">
        <v>140</v>
      </c>
      <c r="Q101" s="80" t="s">
        <v>141</v>
      </c>
      <c r="R101" s="80" t="s">
        <v>142</v>
      </c>
      <c r="S101" s="80" t="s">
        <v>143</v>
      </c>
      <c r="T101" s="81" t="s">
        <v>144</v>
      </c>
    </row>
    <row r="102" spans="2:65" s="1" customFormat="1" ht="29.25" customHeight="1" x14ac:dyDescent="0.35">
      <c r="B102" s="39"/>
      <c r="C102" s="85" t="s">
        <v>103</v>
      </c>
      <c r="D102" s="61"/>
      <c r="E102" s="61"/>
      <c r="F102" s="61"/>
      <c r="G102" s="61"/>
      <c r="H102" s="61"/>
      <c r="I102" s="161"/>
      <c r="J102" s="170">
        <f>BK102</f>
        <v>0</v>
      </c>
      <c r="K102" s="61"/>
      <c r="L102" s="59"/>
      <c r="M102" s="82"/>
      <c r="N102" s="83"/>
      <c r="O102" s="83"/>
      <c r="P102" s="171">
        <f>P103+P342+P468+P472</f>
        <v>0</v>
      </c>
      <c r="Q102" s="83"/>
      <c r="R102" s="171">
        <f>R103+R342+R468+R472</f>
        <v>1302.99767922</v>
      </c>
      <c r="S102" s="83"/>
      <c r="T102" s="172">
        <f>T103+T342+T468+T472</f>
        <v>411.87621200000001</v>
      </c>
      <c r="AT102" s="22" t="s">
        <v>74</v>
      </c>
      <c r="AU102" s="22" t="s">
        <v>104</v>
      </c>
      <c r="BK102" s="173">
        <f>BK103+BK342+BK468+BK472</f>
        <v>0</v>
      </c>
    </row>
    <row r="103" spans="2:65" s="10" customFormat="1" ht="37.35" customHeight="1" x14ac:dyDescent="0.35">
      <c r="B103" s="174"/>
      <c r="C103" s="175"/>
      <c r="D103" s="176" t="s">
        <v>74</v>
      </c>
      <c r="E103" s="177" t="s">
        <v>145</v>
      </c>
      <c r="F103" s="177" t="s">
        <v>146</v>
      </c>
      <c r="G103" s="175"/>
      <c r="H103" s="175"/>
      <c r="I103" s="178"/>
      <c r="J103" s="179">
        <f>BK103</f>
        <v>0</v>
      </c>
      <c r="K103" s="175"/>
      <c r="L103" s="180"/>
      <c r="M103" s="181"/>
      <c r="N103" s="182"/>
      <c r="O103" s="182"/>
      <c r="P103" s="183">
        <f>P104+P190+P225+P240+P280+P286+P328+P340</f>
        <v>0</v>
      </c>
      <c r="Q103" s="182"/>
      <c r="R103" s="183">
        <f>R104+R190+R225+R240+R280+R286+R328+R340</f>
        <v>1295.56239962</v>
      </c>
      <c r="S103" s="182"/>
      <c r="T103" s="184">
        <f>T104+T190+T225+T240+T280+T286+T328+T340</f>
        <v>409.87161400000002</v>
      </c>
      <c r="AR103" s="185" t="s">
        <v>83</v>
      </c>
      <c r="AT103" s="186" t="s">
        <v>74</v>
      </c>
      <c r="AU103" s="186" t="s">
        <v>75</v>
      </c>
      <c r="AY103" s="185" t="s">
        <v>147</v>
      </c>
      <c r="BK103" s="187">
        <f>BK104+BK190+BK225+BK240+BK280+BK286+BK328+BK340</f>
        <v>0</v>
      </c>
    </row>
    <row r="104" spans="2:65" s="10" customFormat="1" ht="19.899999999999999" customHeight="1" x14ac:dyDescent="0.3">
      <c r="B104" s="174"/>
      <c r="C104" s="175"/>
      <c r="D104" s="176" t="s">
        <v>74</v>
      </c>
      <c r="E104" s="188" t="s">
        <v>83</v>
      </c>
      <c r="F104" s="188" t="s">
        <v>148</v>
      </c>
      <c r="G104" s="175"/>
      <c r="H104" s="175"/>
      <c r="I104" s="178"/>
      <c r="J104" s="189">
        <f>BK104</f>
        <v>0</v>
      </c>
      <c r="K104" s="175"/>
      <c r="L104" s="180"/>
      <c r="M104" s="181"/>
      <c r="N104" s="182"/>
      <c r="O104" s="182"/>
      <c r="P104" s="183">
        <f>SUM(P105:P189)</f>
        <v>0</v>
      </c>
      <c r="Q104" s="182"/>
      <c r="R104" s="183">
        <f>SUM(R105:R189)</f>
        <v>942.351223</v>
      </c>
      <c r="S104" s="182"/>
      <c r="T104" s="184">
        <f>SUM(T105:T189)</f>
        <v>234.81</v>
      </c>
      <c r="AR104" s="185" t="s">
        <v>83</v>
      </c>
      <c r="AT104" s="186" t="s">
        <v>74</v>
      </c>
      <c r="AU104" s="186" t="s">
        <v>83</v>
      </c>
      <c r="AY104" s="185" t="s">
        <v>147</v>
      </c>
      <c r="BK104" s="187">
        <f>SUM(BK105:BK189)</f>
        <v>0</v>
      </c>
    </row>
    <row r="105" spans="2:65" s="1" customFormat="1" ht="25.5" customHeight="1" x14ac:dyDescent="0.3">
      <c r="B105" s="39"/>
      <c r="C105" s="190" t="s">
        <v>83</v>
      </c>
      <c r="D105" s="190" t="s">
        <v>149</v>
      </c>
      <c r="E105" s="191" t="s">
        <v>150</v>
      </c>
      <c r="F105" s="192" t="s">
        <v>151</v>
      </c>
      <c r="G105" s="193" t="s">
        <v>152</v>
      </c>
      <c r="H105" s="194">
        <v>0.1</v>
      </c>
      <c r="I105" s="195"/>
      <c r="J105" s="196">
        <f>ROUND(I105*H105,2)</f>
        <v>0</v>
      </c>
      <c r="K105" s="192" t="s">
        <v>153</v>
      </c>
      <c r="L105" s="59"/>
      <c r="M105" s="197" t="s">
        <v>23</v>
      </c>
      <c r="N105" s="198" t="s">
        <v>46</v>
      </c>
      <c r="O105" s="40"/>
      <c r="P105" s="199">
        <f>O105*H105</f>
        <v>0</v>
      </c>
      <c r="Q105" s="199">
        <v>0</v>
      </c>
      <c r="R105" s="199">
        <f>Q105*H105</f>
        <v>0</v>
      </c>
      <c r="S105" s="199">
        <v>0</v>
      </c>
      <c r="T105" s="200">
        <f>S105*H105</f>
        <v>0</v>
      </c>
      <c r="AR105" s="22" t="s">
        <v>154</v>
      </c>
      <c r="AT105" s="22" t="s">
        <v>149</v>
      </c>
      <c r="AU105" s="22" t="s">
        <v>85</v>
      </c>
      <c r="AY105" s="22" t="s">
        <v>147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2" t="s">
        <v>83</v>
      </c>
      <c r="BK105" s="201">
        <f>ROUND(I105*H105,2)</f>
        <v>0</v>
      </c>
      <c r="BL105" s="22" t="s">
        <v>154</v>
      </c>
      <c r="BM105" s="22" t="s">
        <v>155</v>
      </c>
    </row>
    <row r="106" spans="2:65" s="11" customFormat="1" x14ac:dyDescent="0.3">
      <c r="B106" s="202"/>
      <c r="C106" s="203"/>
      <c r="D106" s="204" t="s">
        <v>156</v>
      </c>
      <c r="E106" s="205" t="s">
        <v>23</v>
      </c>
      <c r="F106" s="206" t="s">
        <v>157</v>
      </c>
      <c r="G106" s="203"/>
      <c r="H106" s="207">
        <v>0.1</v>
      </c>
      <c r="I106" s="208"/>
      <c r="J106" s="203"/>
      <c r="K106" s="203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156</v>
      </c>
      <c r="AU106" s="213" t="s">
        <v>85</v>
      </c>
      <c r="AV106" s="11" t="s">
        <v>85</v>
      </c>
      <c r="AW106" s="11" t="s">
        <v>38</v>
      </c>
      <c r="AX106" s="11" t="s">
        <v>83</v>
      </c>
      <c r="AY106" s="213" t="s">
        <v>147</v>
      </c>
    </row>
    <row r="107" spans="2:65" s="1" customFormat="1" ht="25.5" customHeight="1" x14ac:dyDescent="0.3">
      <c r="B107" s="39"/>
      <c r="C107" s="190" t="s">
        <v>85</v>
      </c>
      <c r="D107" s="190" t="s">
        <v>149</v>
      </c>
      <c r="E107" s="191" t="s">
        <v>158</v>
      </c>
      <c r="F107" s="192" t="s">
        <v>159</v>
      </c>
      <c r="G107" s="193" t="s">
        <v>160</v>
      </c>
      <c r="H107" s="194">
        <v>55</v>
      </c>
      <c r="I107" s="195"/>
      <c r="J107" s="196">
        <f>ROUND(I107*H107,2)</f>
        <v>0</v>
      </c>
      <c r="K107" s="192" t="s">
        <v>153</v>
      </c>
      <c r="L107" s="59"/>
      <c r="M107" s="197" t="s">
        <v>23</v>
      </c>
      <c r="N107" s="198" t="s">
        <v>46</v>
      </c>
      <c r="O107" s="40"/>
      <c r="P107" s="199">
        <f>O107*H107</f>
        <v>0</v>
      </c>
      <c r="Q107" s="199">
        <v>0</v>
      </c>
      <c r="R107" s="199">
        <f>Q107*H107</f>
        <v>0</v>
      </c>
      <c r="S107" s="199">
        <v>0</v>
      </c>
      <c r="T107" s="200">
        <f>S107*H107</f>
        <v>0</v>
      </c>
      <c r="AR107" s="22" t="s">
        <v>154</v>
      </c>
      <c r="AT107" s="22" t="s">
        <v>149</v>
      </c>
      <c r="AU107" s="22" t="s">
        <v>85</v>
      </c>
      <c r="AY107" s="22" t="s">
        <v>147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2" t="s">
        <v>83</v>
      </c>
      <c r="BK107" s="201">
        <f>ROUND(I107*H107,2)</f>
        <v>0</v>
      </c>
      <c r="BL107" s="22" t="s">
        <v>154</v>
      </c>
      <c r="BM107" s="22" t="s">
        <v>161</v>
      </c>
    </row>
    <row r="108" spans="2:65" s="11" customFormat="1" x14ac:dyDescent="0.3">
      <c r="B108" s="202"/>
      <c r="C108" s="203"/>
      <c r="D108" s="204" t="s">
        <v>156</v>
      </c>
      <c r="E108" s="205" t="s">
        <v>23</v>
      </c>
      <c r="F108" s="206" t="s">
        <v>162</v>
      </c>
      <c r="G108" s="203"/>
      <c r="H108" s="207">
        <v>55</v>
      </c>
      <c r="I108" s="208"/>
      <c r="J108" s="203"/>
      <c r="K108" s="203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156</v>
      </c>
      <c r="AU108" s="213" t="s">
        <v>85</v>
      </c>
      <c r="AV108" s="11" t="s">
        <v>85</v>
      </c>
      <c r="AW108" s="11" t="s">
        <v>38</v>
      </c>
      <c r="AX108" s="11" t="s">
        <v>83</v>
      </c>
      <c r="AY108" s="213" t="s">
        <v>147</v>
      </c>
    </row>
    <row r="109" spans="2:65" s="1" customFormat="1" ht="25.5" customHeight="1" x14ac:dyDescent="0.3">
      <c r="B109" s="39"/>
      <c r="C109" s="190" t="s">
        <v>163</v>
      </c>
      <c r="D109" s="190" t="s">
        <v>149</v>
      </c>
      <c r="E109" s="191" t="s">
        <v>164</v>
      </c>
      <c r="F109" s="192" t="s">
        <v>165</v>
      </c>
      <c r="G109" s="193" t="s">
        <v>166</v>
      </c>
      <c r="H109" s="194">
        <v>1</v>
      </c>
      <c r="I109" s="195"/>
      <c r="J109" s="196">
        <f>ROUND(I109*H109,2)</f>
        <v>0</v>
      </c>
      <c r="K109" s="192" t="s">
        <v>153</v>
      </c>
      <c r="L109" s="59"/>
      <c r="M109" s="197" t="s">
        <v>23</v>
      </c>
      <c r="N109" s="198" t="s">
        <v>46</v>
      </c>
      <c r="O109" s="40"/>
      <c r="P109" s="199">
        <f>O109*H109</f>
        <v>0</v>
      </c>
      <c r="Q109" s="199">
        <v>0</v>
      </c>
      <c r="R109" s="199">
        <f>Q109*H109</f>
        <v>0</v>
      </c>
      <c r="S109" s="199">
        <v>0</v>
      </c>
      <c r="T109" s="200">
        <f>S109*H109</f>
        <v>0</v>
      </c>
      <c r="AR109" s="22" t="s">
        <v>154</v>
      </c>
      <c r="AT109" s="22" t="s">
        <v>149</v>
      </c>
      <c r="AU109" s="22" t="s">
        <v>85</v>
      </c>
      <c r="AY109" s="22" t="s">
        <v>147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2" t="s">
        <v>83</v>
      </c>
      <c r="BK109" s="201">
        <f>ROUND(I109*H109,2)</f>
        <v>0</v>
      </c>
      <c r="BL109" s="22" t="s">
        <v>154</v>
      </c>
      <c r="BM109" s="22" t="s">
        <v>167</v>
      </c>
    </row>
    <row r="110" spans="2:65" s="11" customFormat="1" x14ac:dyDescent="0.3">
      <c r="B110" s="202"/>
      <c r="C110" s="203"/>
      <c r="D110" s="204" t="s">
        <v>156</v>
      </c>
      <c r="E110" s="205" t="s">
        <v>23</v>
      </c>
      <c r="F110" s="206" t="s">
        <v>168</v>
      </c>
      <c r="G110" s="203"/>
      <c r="H110" s="207">
        <v>1</v>
      </c>
      <c r="I110" s="208"/>
      <c r="J110" s="203"/>
      <c r="K110" s="203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156</v>
      </c>
      <c r="AU110" s="213" t="s">
        <v>85</v>
      </c>
      <c r="AV110" s="11" t="s">
        <v>85</v>
      </c>
      <c r="AW110" s="11" t="s">
        <v>38</v>
      </c>
      <c r="AX110" s="11" t="s">
        <v>83</v>
      </c>
      <c r="AY110" s="213" t="s">
        <v>147</v>
      </c>
    </row>
    <row r="111" spans="2:65" s="1" customFormat="1" ht="25.5" customHeight="1" x14ac:dyDescent="0.3">
      <c r="B111" s="39"/>
      <c r="C111" s="190" t="s">
        <v>154</v>
      </c>
      <c r="D111" s="190" t="s">
        <v>149</v>
      </c>
      <c r="E111" s="191" t="s">
        <v>169</v>
      </c>
      <c r="F111" s="192" t="s">
        <v>170</v>
      </c>
      <c r="G111" s="193" t="s">
        <v>166</v>
      </c>
      <c r="H111" s="194">
        <v>1</v>
      </c>
      <c r="I111" s="195"/>
      <c r="J111" s="196">
        <f>ROUND(I111*H111,2)</f>
        <v>0</v>
      </c>
      <c r="K111" s="192" t="s">
        <v>153</v>
      </c>
      <c r="L111" s="59"/>
      <c r="M111" s="197" t="s">
        <v>23</v>
      </c>
      <c r="N111" s="198" t="s">
        <v>46</v>
      </c>
      <c r="O111" s="40"/>
      <c r="P111" s="199">
        <f>O111*H111</f>
        <v>0</v>
      </c>
      <c r="Q111" s="199">
        <v>5.0000000000000002E-5</v>
      </c>
      <c r="R111" s="199">
        <f>Q111*H111</f>
        <v>5.0000000000000002E-5</v>
      </c>
      <c r="S111" s="199">
        <v>0</v>
      </c>
      <c r="T111" s="200">
        <f>S111*H111</f>
        <v>0</v>
      </c>
      <c r="AR111" s="22" t="s">
        <v>154</v>
      </c>
      <c r="AT111" s="22" t="s">
        <v>149</v>
      </c>
      <c r="AU111" s="22" t="s">
        <v>85</v>
      </c>
      <c r="AY111" s="22" t="s">
        <v>147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2" t="s">
        <v>83</v>
      </c>
      <c r="BK111" s="201">
        <f>ROUND(I111*H111,2)</f>
        <v>0</v>
      </c>
      <c r="BL111" s="22" t="s">
        <v>154</v>
      </c>
      <c r="BM111" s="22" t="s">
        <v>171</v>
      </c>
    </row>
    <row r="112" spans="2:65" s="1" customFormat="1" ht="51" customHeight="1" x14ac:dyDescent="0.3">
      <c r="B112" s="39"/>
      <c r="C112" s="190" t="s">
        <v>172</v>
      </c>
      <c r="D112" s="190" t="s">
        <v>149</v>
      </c>
      <c r="E112" s="191" t="s">
        <v>173</v>
      </c>
      <c r="F112" s="192" t="s">
        <v>174</v>
      </c>
      <c r="G112" s="193" t="s">
        <v>160</v>
      </c>
      <c r="H112" s="194">
        <v>168</v>
      </c>
      <c r="I112" s="195"/>
      <c r="J112" s="196">
        <f>ROUND(I112*H112,2)</f>
        <v>0</v>
      </c>
      <c r="K112" s="192" t="s">
        <v>153</v>
      </c>
      <c r="L112" s="59"/>
      <c r="M112" s="197" t="s">
        <v>23</v>
      </c>
      <c r="N112" s="198" t="s">
        <v>46</v>
      </c>
      <c r="O112" s="40"/>
      <c r="P112" s="199">
        <f>O112*H112</f>
        <v>0</v>
      </c>
      <c r="Q112" s="199">
        <v>0</v>
      </c>
      <c r="R112" s="199">
        <f>Q112*H112</f>
        <v>0</v>
      </c>
      <c r="S112" s="199">
        <v>0.255</v>
      </c>
      <c r="T112" s="200">
        <f>S112*H112</f>
        <v>42.84</v>
      </c>
      <c r="AR112" s="22" t="s">
        <v>154</v>
      </c>
      <c r="AT112" s="22" t="s">
        <v>149</v>
      </c>
      <c r="AU112" s="22" t="s">
        <v>85</v>
      </c>
      <c r="AY112" s="22" t="s">
        <v>147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2" t="s">
        <v>83</v>
      </c>
      <c r="BK112" s="201">
        <f>ROUND(I112*H112,2)</f>
        <v>0</v>
      </c>
      <c r="BL112" s="22" t="s">
        <v>154</v>
      </c>
      <c r="BM112" s="22" t="s">
        <v>175</v>
      </c>
    </row>
    <row r="113" spans="2:65" s="11" customFormat="1" x14ac:dyDescent="0.3">
      <c r="B113" s="202"/>
      <c r="C113" s="203"/>
      <c r="D113" s="204" t="s">
        <v>156</v>
      </c>
      <c r="E113" s="205" t="s">
        <v>23</v>
      </c>
      <c r="F113" s="206" t="s">
        <v>176</v>
      </c>
      <c r="G113" s="203"/>
      <c r="H113" s="207">
        <v>168</v>
      </c>
      <c r="I113" s="208"/>
      <c r="J113" s="203"/>
      <c r="K113" s="203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156</v>
      </c>
      <c r="AU113" s="213" t="s">
        <v>85</v>
      </c>
      <c r="AV113" s="11" t="s">
        <v>85</v>
      </c>
      <c r="AW113" s="11" t="s">
        <v>38</v>
      </c>
      <c r="AX113" s="11" t="s">
        <v>83</v>
      </c>
      <c r="AY113" s="213" t="s">
        <v>147</v>
      </c>
    </row>
    <row r="114" spans="2:65" s="1" customFormat="1" ht="51" customHeight="1" x14ac:dyDescent="0.3">
      <c r="B114" s="39"/>
      <c r="C114" s="190" t="s">
        <v>177</v>
      </c>
      <c r="D114" s="190" t="s">
        <v>149</v>
      </c>
      <c r="E114" s="191" t="s">
        <v>178</v>
      </c>
      <c r="F114" s="192" t="s">
        <v>179</v>
      </c>
      <c r="G114" s="193" t="s">
        <v>160</v>
      </c>
      <c r="H114" s="194">
        <v>12</v>
      </c>
      <c r="I114" s="195"/>
      <c r="J114" s="196">
        <f>ROUND(I114*H114,2)</f>
        <v>0</v>
      </c>
      <c r="K114" s="192" t="s">
        <v>153</v>
      </c>
      <c r="L114" s="59"/>
      <c r="M114" s="197" t="s">
        <v>23</v>
      </c>
      <c r="N114" s="198" t="s">
        <v>46</v>
      </c>
      <c r="O114" s="40"/>
      <c r="P114" s="199">
        <f>O114*H114</f>
        <v>0</v>
      </c>
      <c r="Q114" s="199">
        <v>0</v>
      </c>
      <c r="R114" s="199">
        <f>Q114*H114</f>
        <v>0</v>
      </c>
      <c r="S114" s="199">
        <v>0.26</v>
      </c>
      <c r="T114" s="200">
        <f>S114*H114</f>
        <v>3.12</v>
      </c>
      <c r="AR114" s="22" t="s">
        <v>154</v>
      </c>
      <c r="AT114" s="22" t="s">
        <v>149</v>
      </c>
      <c r="AU114" s="22" t="s">
        <v>85</v>
      </c>
      <c r="AY114" s="22" t="s">
        <v>147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2" t="s">
        <v>83</v>
      </c>
      <c r="BK114" s="201">
        <f>ROUND(I114*H114,2)</f>
        <v>0</v>
      </c>
      <c r="BL114" s="22" t="s">
        <v>154</v>
      </c>
      <c r="BM114" s="22" t="s">
        <v>180</v>
      </c>
    </row>
    <row r="115" spans="2:65" s="11" customFormat="1" x14ac:dyDescent="0.3">
      <c r="B115" s="202"/>
      <c r="C115" s="203"/>
      <c r="D115" s="204" t="s">
        <v>156</v>
      </c>
      <c r="E115" s="205" t="s">
        <v>23</v>
      </c>
      <c r="F115" s="206" t="s">
        <v>181</v>
      </c>
      <c r="G115" s="203"/>
      <c r="H115" s="207">
        <v>12</v>
      </c>
      <c r="I115" s="208"/>
      <c r="J115" s="203"/>
      <c r="K115" s="203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156</v>
      </c>
      <c r="AU115" s="213" t="s">
        <v>85</v>
      </c>
      <c r="AV115" s="11" t="s">
        <v>85</v>
      </c>
      <c r="AW115" s="11" t="s">
        <v>38</v>
      </c>
      <c r="AX115" s="11" t="s">
        <v>83</v>
      </c>
      <c r="AY115" s="213" t="s">
        <v>147</v>
      </c>
    </row>
    <row r="116" spans="2:65" s="1" customFormat="1" ht="51" customHeight="1" x14ac:dyDescent="0.3">
      <c r="B116" s="39"/>
      <c r="C116" s="190" t="s">
        <v>182</v>
      </c>
      <c r="D116" s="190" t="s">
        <v>149</v>
      </c>
      <c r="E116" s="191" t="s">
        <v>183</v>
      </c>
      <c r="F116" s="192" t="s">
        <v>184</v>
      </c>
      <c r="G116" s="193" t="s">
        <v>160</v>
      </c>
      <c r="H116" s="194">
        <v>417.6</v>
      </c>
      <c r="I116" s="195"/>
      <c r="J116" s="196">
        <f>ROUND(I116*H116,2)</f>
        <v>0</v>
      </c>
      <c r="K116" s="192" t="s">
        <v>153</v>
      </c>
      <c r="L116" s="59"/>
      <c r="M116" s="197" t="s">
        <v>23</v>
      </c>
      <c r="N116" s="198" t="s">
        <v>46</v>
      </c>
      <c r="O116" s="40"/>
      <c r="P116" s="199">
        <f>O116*H116</f>
        <v>0</v>
      </c>
      <c r="Q116" s="199">
        <v>0</v>
      </c>
      <c r="R116" s="199">
        <f>Q116*H116</f>
        <v>0</v>
      </c>
      <c r="S116" s="199">
        <v>0.28999999999999998</v>
      </c>
      <c r="T116" s="200">
        <f>S116*H116</f>
        <v>121.104</v>
      </c>
      <c r="AR116" s="22" t="s">
        <v>154</v>
      </c>
      <c r="AT116" s="22" t="s">
        <v>149</v>
      </c>
      <c r="AU116" s="22" t="s">
        <v>85</v>
      </c>
      <c r="AY116" s="22" t="s">
        <v>147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2" t="s">
        <v>83</v>
      </c>
      <c r="BK116" s="201">
        <f>ROUND(I116*H116,2)</f>
        <v>0</v>
      </c>
      <c r="BL116" s="22" t="s">
        <v>154</v>
      </c>
      <c r="BM116" s="22" t="s">
        <v>185</v>
      </c>
    </row>
    <row r="117" spans="2:65" s="11" customFormat="1" x14ac:dyDescent="0.3">
      <c r="B117" s="202"/>
      <c r="C117" s="203"/>
      <c r="D117" s="204" t="s">
        <v>156</v>
      </c>
      <c r="E117" s="205" t="s">
        <v>23</v>
      </c>
      <c r="F117" s="206" t="s">
        <v>186</v>
      </c>
      <c r="G117" s="203"/>
      <c r="H117" s="207">
        <v>417.6</v>
      </c>
      <c r="I117" s="208"/>
      <c r="J117" s="203"/>
      <c r="K117" s="203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156</v>
      </c>
      <c r="AU117" s="213" t="s">
        <v>85</v>
      </c>
      <c r="AV117" s="11" t="s">
        <v>85</v>
      </c>
      <c r="AW117" s="11" t="s">
        <v>38</v>
      </c>
      <c r="AX117" s="11" t="s">
        <v>83</v>
      </c>
      <c r="AY117" s="213" t="s">
        <v>147</v>
      </c>
    </row>
    <row r="118" spans="2:65" s="1" customFormat="1" ht="51" customHeight="1" x14ac:dyDescent="0.3">
      <c r="B118" s="39"/>
      <c r="C118" s="190" t="s">
        <v>187</v>
      </c>
      <c r="D118" s="190" t="s">
        <v>149</v>
      </c>
      <c r="E118" s="191" t="s">
        <v>188</v>
      </c>
      <c r="F118" s="192" t="s">
        <v>189</v>
      </c>
      <c r="G118" s="193" t="s">
        <v>160</v>
      </c>
      <c r="H118" s="194">
        <v>12</v>
      </c>
      <c r="I118" s="195"/>
      <c r="J118" s="196">
        <f>ROUND(I118*H118,2)</f>
        <v>0</v>
      </c>
      <c r="K118" s="192" t="s">
        <v>153</v>
      </c>
      <c r="L118" s="59"/>
      <c r="M118" s="197" t="s">
        <v>23</v>
      </c>
      <c r="N118" s="198" t="s">
        <v>46</v>
      </c>
      <c r="O118" s="40"/>
      <c r="P118" s="199">
        <f>O118*H118</f>
        <v>0</v>
      </c>
      <c r="Q118" s="199">
        <v>0</v>
      </c>
      <c r="R118" s="199">
        <f>Q118*H118</f>
        <v>0</v>
      </c>
      <c r="S118" s="199">
        <v>0.44</v>
      </c>
      <c r="T118" s="200">
        <f>S118*H118</f>
        <v>5.28</v>
      </c>
      <c r="AR118" s="22" t="s">
        <v>154</v>
      </c>
      <c r="AT118" s="22" t="s">
        <v>149</v>
      </c>
      <c r="AU118" s="22" t="s">
        <v>85</v>
      </c>
      <c r="AY118" s="22" t="s">
        <v>147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2" t="s">
        <v>83</v>
      </c>
      <c r="BK118" s="201">
        <f>ROUND(I118*H118,2)</f>
        <v>0</v>
      </c>
      <c r="BL118" s="22" t="s">
        <v>154</v>
      </c>
      <c r="BM118" s="22" t="s">
        <v>190</v>
      </c>
    </row>
    <row r="119" spans="2:65" s="11" customFormat="1" x14ac:dyDescent="0.3">
      <c r="B119" s="202"/>
      <c r="C119" s="203"/>
      <c r="D119" s="204" t="s">
        <v>156</v>
      </c>
      <c r="E119" s="205" t="s">
        <v>23</v>
      </c>
      <c r="F119" s="206" t="s">
        <v>181</v>
      </c>
      <c r="G119" s="203"/>
      <c r="H119" s="207">
        <v>12</v>
      </c>
      <c r="I119" s="208"/>
      <c r="J119" s="203"/>
      <c r="K119" s="203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156</v>
      </c>
      <c r="AU119" s="213" t="s">
        <v>85</v>
      </c>
      <c r="AV119" s="11" t="s">
        <v>85</v>
      </c>
      <c r="AW119" s="11" t="s">
        <v>38</v>
      </c>
      <c r="AX119" s="11" t="s">
        <v>83</v>
      </c>
      <c r="AY119" s="213" t="s">
        <v>147</v>
      </c>
    </row>
    <row r="120" spans="2:65" s="1" customFormat="1" ht="38.25" customHeight="1" x14ac:dyDescent="0.3">
      <c r="B120" s="39"/>
      <c r="C120" s="190" t="s">
        <v>191</v>
      </c>
      <c r="D120" s="190" t="s">
        <v>149</v>
      </c>
      <c r="E120" s="191" t="s">
        <v>192</v>
      </c>
      <c r="F120" s="192" t="s">
        <v>193</v>
      </c>
      <c r="G120" s="193" t="s">
        <v>160</v>
      </c>
      <c r="H120" s="194">
        <v>127</v>
      </c>
      <c r="I120" s="195"/>
      <c r="J120" s="196">
        <f>ROUND(I120*H120,2)</f>
        <v>0</v>
      </c>
      <c r="K120" s="192" t="s">
        <v>153</v>
      </c>
      <c r="L120" s="59"/>
      <c r="M120" s="197" t="s">
        <v>23</v>
      </c>
      <c r="N120" s="198" t="s">
        <v>46</v>
      </c>
      <c r="O120" s="40"/>
      <c r="P120" s="199">
        <f>O120*H120</f>
        <v>0</v>
      </c>
      <c r="Q120" s="199">
        <v>0</v>
      </c>
      <c r="R120" s="199">
        <f>Q120*H120</f>
        <v>0</v>
      </c>
      <c r="S120" s="199">
        <v>9.8000000000000004E-2</v>
      </c>
      <c r="T120" s="200">
        <f>S120*H120</f>
        <v>12.446</v>
      </c>
      <c r="AR120" s="22" t="s">
        <v>154</v>
      </c>
      <c r="AT120" s="22" t="s">
        <v>149</v>
      </c>
      <c r="AU120" s="22" t="s">
        <v>85</v>
      </c>
      <c r="AY120" s="22" t="s">
        <v>147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2" t="s">
        <v>83</v>
      </c>
      <c r="BK120" s="201">
        <f>ROUND(I120*H120,2)</f>
        <v>0</v>
      </c>
      <c r="BL120" s="22" t="s">
        <v>154</v>
      </c>
      <c r="BM120" s="22" t="s">
        <v>194</v>
      </c>
    </row>
    <row r="121" spans="2:65" s="11" customFormat="1" x14ac:dyDescent="0.3">
      <c r="B121" s="202"/>
      <c r="C121" s="203"/>
      <c r="D121" s="204" t="s">
        <v>156</v>
      </c>
      <c r="E121" s="205" t="s">
        <v>23</v>
      </c>
      <c r="F121" s="206" t="s">
        <v>195</v>
      </c>
      <c r="G121" s="203"/>
      <c r="H121" s="207">
        <v>127</v>
      </c>
      <c r="I121" s="208"/>
      <c r="J121" s="203"/>
      <c r="K121" s="203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156</v>
      </c>
      <c r="AU121" s="213" t="s">
        <v>85</v>
      </c>
      <c r="AV121" s="11" t="s">
        <v>85</v>
      </c>
      <c r="AW121" s="11" t="s">
        <v>38</v>
      </c>
      <c r="AX121" s="11" t="s">
        <v>83</v>
      </c>
      <c r="AY121" s="213" t="s">
        <v>147</v>
      </c>
    </row>
    <row r="122" spans="2:65" s="1" customFormat="1" ht="38.25" customHeight="1" x14ac:dyDescent="0.3">
      <c r="B122" s="39"/>
      <c r="C122" s="190" t="s">
        <v>196</v>
      </c>
      <c r="D122" s="190" t="s">
        <v>149</v>
      </c>
      <c r="E122" s="191" t="s">
        <v>197</v>
      </c>
      <c r="F122" s="192" t="s">
        <v>198</v>
      </c>
      <c r="G122" s="193" t="s">
        <v>199</v>
      </c>
      <c r="H122" s="194">
        <v>244</v>
      </c>
      <c r="I122" s="195"/>
      <c r="J122" s="196">
        <f>ROUND(I122*H122,2)</f>
        <v>0</v>
      </c>
      <c r="K122" s="192" t="s">
        <v>153</v>
      </c>
      <c r="L122" s="59"/>
      <c r="M122" s="197" t="s">
        <v>23</v>
      </c>
      <c r="N122" s="198" t="s">
        <v>46</v>
      </c>
      <c r="O122" s="40"/>
      <c r="P122" s="199">
        <f>O122*H122</f>
        <v>0</v>
      </c>
      <c r="Q122" s="199">
        <v>0</v>
      </c>
      <c r="R122" s="199">
        <f>Q122*H122</f>
        <v>0</v>
      </c>
      <c r="S122" s="199">
        <v>0.20499999999999999</v>
      </c>
      <c r="T122" s="200">
        <f>S122*H122</f>
        <v>50.019999999999996</v>
      </c>
      <c r="AR122" s="22" t="s">
        <v>154</v>
      </c>
      <c r="AT122" s="22" t="s">
        <v>149</v>
      </c>
      <c r="AU122" s="22" t="s">
        <v>85</v>
      </c>
      <c r="AY122" s="22" t="s">
        <v>147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2" t="s">
        <v>83</v>
      </c>
      <c r="BK122" s="201">
        <f>ROUND(I122*H122,2)</f>
        <v>0</v>
      </c>
      <c r="BL122" s="22" t="s">
        <v>154</v>
      </c>
      <c r="BM122" s="22" t="s">
        <v>200</v>
      </c>
    </row>
    <row r="123" spans="2:65" s="11" customFormat="1" x14ac:dyDescent="0.3">
      <c r="B123" s="202"/>
      <c r="C123" s="203"/>
      <c r="D123" s="204" t="s">
        <v>156</v>
      </c>
      <c r="E123" s="205" t="s">
        <v>23</v>
      </c>
      <c r="F123" s="206" t="s">
        <v>201</v>
      </c>
      <c r="G123" s="203"/>
      <c r="H123" s="207">
        <v>244</v>
      </c>
      <c r="I123" s="208"/>
      <c r="J123" s="203"/>
      <c r="K123" s="203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156</v>
      </c>
      <c r="AU123" s="213" t="s">
        <v>85</v>
      </c>
      <c r="AV123" s="11" t="s">
        <v>85</v>
      </c>
      <c r="AW123" s="11" t="s">
        <v>38</v>
      </c>
      <c r="AX123" s="11" t="s">
        <v>83</v>
      </c>
      <c r="AY123" s="213" t="s">
        <v>147</v>
      </c>
    </row>
    <row r="124" spans="2:65" s="1" customFormat="1" ht="16.5" customHeight="1" x14ac:dyDescent="0.3">
      <c r="B124" s="39"/>
      <c r="C124" s="190" t="s">
        <v>202</v>
      </c>
      <c r="D124" s="190" t="s">
        <v>149</v>
      </c>
      <c r="E124" s="191" t="s">
        <v>203</v>
      </c>
      <c r="F124" s="192" t="s">
        <v>204</v>
      </c>
      <c r="G124" s="193" t="s">
        <v>199</v>
      </c>
      <c r="H124" s="194">
        <v>119.2</v>
      </c>
      <c r="I124" s="195"/>
      <c r="J124" s="196">
        <f>ROUND(I124*H124,2)</f>
        <v>0</v>
      </c>
      <c r="K124" s="192" t="s">
        <v>153</v>
      </c>
      <c r="L124" s="59"/>
      <c r="M124" s="197" t="s">
        <v>23</v>
      </c>
      <c r="N124" s="198" t="s">
        <v>46</v>
      </c>
      <c r="O124" s="40"/>
      <c r="P124" s="199">
        <f>O124*H124</f>
        <v>0</v>
      </c>
      <c r="Q124" s="199">
        <v>7.8899999999999994E-3</v>
      </c>
      <c r="R124" s="199">
        <f>Q124*H124</f>
        <v>0.94048799999999999</v>
      </c>
      <c r="S124" s="199">
        <v>0</v>
      </c>
      <c r="T124" s="200">
        <f>S124*H124</f>
        <v>0</v>
      </c>
      <c r="AR124" s="22" t="s">
        <v>154</v>
      </c>
      <c r="AT124" s="22" t="s">
        <v>149</v>
      </c>
      <c r="AU124" s="22" t="s">
        <v>85</v>
      </c>
      <c r="AY124" s="22" t="s">
        <v>147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2" t="s">
        <v>83</v>
      </c>
      <c r="BK124" s="201">
        <f>ROUND(I124*H124,2)</f>
        <v>0</v>
      </c>
      <c r="BL124" s="22" t="s">
        <v>154</v>
      </c>
      <c r="BM124" s="22" t="s">
        <v>205</v>
      </c>
    </row>
    <row r="125" spans="2:65" s="11" customFormat="1" x14ac:dyDescent="0.3">
      <c r="B125" s="202"/>
      <c r="C125" s="203"/>
      <c r="D125" s="204" t="s">
        <v>156</v>
      </c>
      <c r="E125" s="205" t="s">
        <v>23</v>
      </c>
      <c r="F125" s="206" t="s">
        <v>206</v>
      </c>
      <c r="G125" s="203"/>
      <c r="H125" s="207">
        <v>119.2</v>
      </c>
      <c r="I125" s="208"/>
      <c r="J125" s="203"/>
      <c r="K125" s="203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156</v>
      </c>
      <c r="AU125" s="213" t="s">
        <v>85</v>
      </c>
      <c r="AV125" s="11" t="s">
        <v>85</v>
      </c>
      <c r="AW125" s="11" t="s">
        <v>38</v>
      </c>
      <c r="AX125" s="11" t="s">
        <v>83</v>
      </c>
      <c r="AY125" s="213" t="s">
        <v>147</v>
      </c>
    </row>
    <row r="126" spans="2:65" s="1" customFormat="1" ht="25.5" customHeight="1" x14ac:dyDescent="0.3">
      <c r="B126" s="39"/>
      <c r="C126" s="190" t="s">
        <v>207</v>
      </c>
      <c r="D126" s="190" t="s">
        <v>149</v>
      </c>
      <c r="E126" s="191" t="s">
        <v>208</v>
      </c>
      <c r="F126" s="192" t="s">
        <v>209</v>
      </c>
      <c r="G126" s="193" t="s">
        <v>210</v>
      </c>
      <c r="H126" s="194">
        <v>56</v>
      </c>
      <c r="I126" s="195"/>
      <c r="J126" s="196">
        <f>ROUND(I126*H126,2)</f>
        <v>0</v>
      </c>
      <c r="K126" s="192" t="s">
        <v>153</v>
      </c>
      <c r="L126" s="59"/>
      <c r="M126" s="197" t="s">
        <v>23</v>
      </c>
      <c r="N126" s="198" t="s">
        <v>46</v>
      </c>
      <c r="O126" s="40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AR126" s="22" t="s">
        <v>154</v>
      </c>
      <c r="AT126" s="22" t="s">
        <v>149</v>
      </c>
      <c r="AU126" s="22" t="s">
        <v>85</v>
      </c>
      <c r="AY126" s="22" t="s">
        <v>147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2" t="s">
        <v>83</v>
      </c>
      <c r="BK126" s="201">
        <f>ROUND(I126*H126,2)</f>
        <v>0</v>
      </c>
      <c r="BL126" s="22" t="s">
        <v>154</v>
      </c>
      <c r="BM126" s="22" t="s">
        <v>211</v>
      </c>
    </row>
    <row r="127" spans="2:65" s="11" customFormat="1" x14ac:dyDescent="0.3">
      <c r="B127" s="202"/>
      <c r="C127" s="203"/>
      <c r="D127" s="204" t="s">
        <v>156</v>
      </c>
      <c r="E127" s="205" t="s">
        <v>23</v>
      </c>
      <c r="F127" s="206" t="s">
        <v>212</v>
      </c>
      <c r="G127" s="203"/>
      <c r="H127" s="207">
        <v>56</v>
      </c>
      <c r="I127" s="208"/>
      <c r="J127" s="203"/>
      <c r="K127" s="203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156</v>
      </c>
      <c r="AU127" s="213" t="s">
        <v>85</v>
      </c>
      <c r="AV127" s="11" t="s">
        <v>85</v>
      </c>
      <c r="AW127" s="11" t="s">
        <v>38</v>
      </c>
      <c r="AX127" s="11" t="s">
        <v>83</v>
      </c>
      <c r="AY127" s="213" t="s">
        <v>147</v>
      </c>
    </row>
    <row r="128" spans="2:65" s="1" customFormat="1" ht="63.75" customHeight="1" x14ac:dyDescent="0.3">
      <c r="B128" s="39"/>
      <c r="C128" s="190" t="s">
        <v>213</v>
      </c>
      <c r="D128" s="190" t="s">
        <v>149</v>
      </c>
      <c r="E128" s="191" t="s">
        <v>214</v>
      </c>
      <c r="F128" s="192" t="s">
        <v>215</v>
      </c>
      <c r="G128" s="193" t="s">
        <v>199</v>
      </c>
      <c r="H128" s="194">
        <v>34</v>
      </c>
      <c r="I128" s="195"/>
      <c r="J128" s="196">
        <f>ROUND(I128*H128,2)</f>
        <v>0</v>
      </c>
      <c r="K128" s="192" t="s">
        <v>153</v>
      </c>
      <c r="L128" s="59"/>
      <c r="M128" s="197" t="s">
        <v>23</v>
      </c>
      <c r="N128" s="198" t="s">
        <v>46</v>
      </c>
      <c r="O128" s="40"/>
      <c r="P128" s="199">
        <f>O128*H128</f>
        <v>0</v>
      </c>
      <c r="Q128" s="199">
        <v>8.6800000000000002E-3</v>
      </c>
      <c r="R128" s="199">
        <f>Q128*H128</f>
        <v>0.29511999999999999</v>
      </c>
      <c r="S128" s="199">
        <v>0</v>
      </c>
      <c r="T128" s="200">
        <f>S128*H128</f>
        <v>0</v>
      </c>
      <c r="AR128" s="22" t="s">
        <v>154</v>
      </c>
      <c r="AT128" s="22" t="s">
        <v>149</v>
      </c>
      <c r="AU128" s="22" t="s">
        <v>85</v>
      </c>
      <c r="AY128" s="22" t="s">
        <v>147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2" t="s">
        <v>83</v>
      </c>
      <c r="BK128" s="201">
        <f>ROUND(I128*H128,2)</f>
        <v>0</v>
      </c>
      <c r="BL128" s="22" t="s">
        <v>154</v>
      </c>
      <c r="BM128" s="22" t="s">
        <v>216</v>
      </c>
    </row>
    <row r="129" spans="2:65" s="11" customFormat="1" x14ac:dyDescent="0.3">
      <c r="B129" s="202"/>
      <c r="C129" s="203"/>
      <c r="D129" s="204" t="s">
        <v>156</v>
      </c>
      <c r="E129" s="205" t="s">
        <v>23</v>
      </c>
      <c r="F129" s="206" t="s">
        <v>217</v>
      </c>
      <c r="G129" s="203"/>
      <c r="H129" s="207">
        <v>34</v>
      </c>
      <c r="I129" s="208"/>
      <c r="J129" s="203"/>
      <c r="K129" s="203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156</v>
      </c>
      <c r="AU129" s="213" t="s">
        <v>85</v>
      </c>
      <c r="AV129" s="11" t="s">
        <v>85</v>
      </c>
      <c r="AW129" s="11" t="s">
        <v>38</v>
      </c>
      <c r="AX129" s="11" t="s">
        <v>83</v>
      </c>
      <c r="AY129" s="213" t="s">
        <v>147</v>
      </c>
    </row>
    <row r="130" spans="2:65" s="1" customFormat="1" ht="63.75" customHeight="1" x14ac:dyDescent="0.3">
      <c r="B130" s="39"/>
      <c r="C130" s="190" t="s">
        <v>218</v>
      </c>
      <c r="D130" s="190" t="s">
        <v>149</v>
      </c>
      <c r="E130" s="191" t="s">
        <v>219</v>
      </c>
      <c r="F130" s="192" t="s">
        <v>220</v>
      </c>
      <c r="G130" s="193" t="s">
        <v>199</v>
      </c>
      <c r="H130" s="194">
        <v>110</v>
      </c>
      <c r="I130" s="195"/>
      <c r="J130" s="196">
        <f>ROUND(I130*H130,2)</f>
        <v>0</v>
      </c>
      <c r="K130" s="192" t="s">
        <v>153</v>
      </c>
      <c r="L130" s="59"/>
      <c r="M130" s="197" t="s">
        <v>23</v>
      </c>
      <c r="N130" s="198" t="s">
        <v>46</v>
      </c>
      <c r="O130" s="40"/>
      <c r="P130" s="199">
        <f>O130*H130</f>
        <v>0</v>
      </c>
      <c r="Q130" s="199">
        <v>3.6900000000000002E-2</v>
      </c>
      <c r="R130" s="199">
        <f>Q130*H130</f>
        <v>4.0590000000000002</v>
      </c>
      <c r="S130" s="199">
        <v>0</v>
      </c>
      <c r="T130" s="200">
        <f>S130*H130</f>
        <v>0</v>
      </c>
      <c r="AR130" s="22" t="s">
        <v>154</v>
      </c>
      <c r="AT130" s="22" t="s">
        <v>149</v>
      </c>
      <c r="AU130" s="22" t="s">
        <v>85</v>
      </c>
      <c r="AY130" s="22" t="s">
        <v>147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2" t="s">
        <v>83</v>
      </c>
      <c r="BK130" s="201">
        <f>ROUND(I130*H130,2)</f>
        <v>0</v>
      </c>
      <c r="BL130" s="22" t="s">
        <v>154</v>
      </c>
      <c r="BM130" s="22" t="s">
        <v>221</v>
      </c>
    </row>
    <row r="131" spans="2:65" s="11" customFormat="1" x14ac:dyDescent="0.3">
      <c r="B131" s="202"/>
      <c r="C131" s="203"/>
      <c r="D131" s="204" t="s">
        <v>156</v>
      </c>
      <c r="E131" s="205" t="s">
        <v>23</v>
      </c>
      <c r="F131" s="206" t="s">
        <v>222</v>
      </c>
      <c r="G131" s="203"/>
      <c r="H131" s="207">
        <v>110</v>
      </c>
      <c r="I131" s="208"/>
      <c r="J131" s="203"/>
      <c r="K131" s="203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156</v>
      </c>
      <c r="AU131" s="213" t="s">
        <v>85</v>
      </c>
      <c r="AV131" s="11" t="s">
        <v>85</v>
      </c>
      <c r="AW131" s="11" t="s">
        <v>38</v>
      </c>
      <c r="AX131" s="11" t="s">
        <v>83</v>
      </c>
      <c r="AY131" s="213" t="s">
        <v>147</v>
      </c>
    </row>
    <row r="132" spans="2:65" s="1" customFormat="1" ht="25.5" customHeight="1" x14ac:dyDescent="0.3">
      <c r="B132" s="39"/>
      <c r="C132" s="190" t="s">
        <v>10</v>
      </c>
      <c r="D132" s="190" t="s">
        <v>149</v>
      </c>
      <c r="E132" s="191" t="s">
        <v>223</v>
      </c>
      <c r="F132" s="192" t="s">
        <v>224</v>
      </c>
      <c r="G132" s="193" t="s">
        <v>166</v>
      </c>
      <c r="H132" s="194">
        <v>1</v>
      </c>
      <c r="I132" s="195"/>
      <c r="J132" s="196">
        <f>ROUND(I132*H132,2)</f>
        <v>0</v>
      </c>
      <c r="K132" s="192" t="s">
        <v>153</v>
      </c>
      <c r="L132" s="59"/>
      <c r="M132" s="197" t="s">
        <v>23</v>
      </c>
      <c r="N132" s="198" t="s">
        <v>46</v>
      </c>
      <c r="O132" s="40"/>
      <c r="P132" s="199">
        <f>O132*H132</f>
        <v>0</v>
      </c>
      <c r="Q132" s="199">
        <v>6.4999999999999997E-4</v>
      </c>
      <c r="R132" s="199">
        <f>Q132*H132</f>
        <v>6.4999999999999997E-4</v>
      </c>
      <c r="S132" s="199">
        <v>0</v>
      </c>
      <c r="T132" s="200">
        <f>S132*H132</f>
        <v>0</v>
      </c>
      <c r="AR132" s="22" t="s">
        <v>154</v>
      </c>
      <c r="AT132" s="22" t="s">
        <v>149</v>
      </c>
      <c r="AU132" s="22" t="s">
        <v>85</v>
      </c>
      <c r="AY132" s="22" t="s">
        <v>147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2" t="s">
        <v>83</v>
      </c>
      <c r="BK132" s="201">
        <f>ROUND(I132*H132,2)</f>
        <v>0</v>
      </c>
      <c r="BL132" s="22" t="s">
        <v>154</v>
      </c>
      <c r="BM132" s="22" t="s">
        <v>225</v>
      </c>
    </row>
    <row r="133" spans="2:65" s="11" customFormat="1" x14ac:dyDescent="0.3">
      <c r="B133" s="202"/>
      <c r="C133" s="203"/>
      <c r="D133" s="204" t="s">
        <v>156</v>
      </c>
      <c r="E133" s="205" t="s">
        <v>23</v>
      </c>
      <c r="F133" s="206" t="s">
        <v>83</v>
      </c>
      <c r="G133" s="203"/>
      <c r="H133" s="207">
        <v>1</v>
      </c>
      <c r="I133" s="208"/>
      <c r="J133" s="203"/>
      <c r="K133" s="203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156</v>
      </c>
      <c r="AU133" s="213" t="s">
        <v>85</v>
      </c>
      <c r="AV133" s="11" t="s">
        <v>85</v>
      </c>
      <c r="AW133" s="11" t="s">
        <v>38</v>
      </c>
      <c r="AX133" s="11" t="s">
        <v>83</v>
      </c>
      <c r="AY133" s="213" t="s">
        <v>147</v>
      </c>
    </row>
    <row r="134" spans="2:65" s="1" customFormat="1" ht="25.5" customHeight="1" x14ac:dyDescent="0.3">
      <c r="B134" s="39"/>
      <c r="C134" s="190" t="s">
        <v>226</v>
      </c>
      <c r="D134" s="190" t="s">
        <v>149</v>
      </c>
      <c r="E134" s="191" t="s">
        <v>227</v>
      </c>
      <c r="F134" s="192" t="s">
        <v>228</v>
      </c>
      <c r="G134" s="193" t="s">
        <v>166</v>
      </c>
      <c r="H134" s="194">
        <v>1</v>
      </c>
      <c r="I134" s="195"/>
      <c r="J134" s="196">
        <f>ROUND(I134*H134,2)</f>
        <v>0</v>
      </c>
      <c r="K134" s="192" t="s">
        <v>23</v>
      </c>
      <c r="L134" s="59"/>
      <c r="M134" s="197" t="s">
        <v>23</v>
      </c>
      <c r="N134" s="198" t="s">
        <v>46</v>
      </c>
      <c r="O134" s="40"/>
      <c r="P134" s="199">
        <f>O134*H134</f>
        <v>0</v>
      </c>
      <c r="Q134" s="199">
        <v>6.4999999999999997E-4</v>
      </c>
      <c r="R134" s="199">
        <f>Q134*H134</f>
        <v>6.4999999999999997E-4</v>
      </c>
      <c r="S134" s="199">
        <v>0</v>
      </c>
      <c r="T134" s="200">
        <f>S134*H134</f>
        <v>0</v>
      </c>
      <c r="AR134" s="22" t="s">
        <v>154</v>
      </c>
      <c r="AT134" s="22" t="s">
        <v>149</v>
      </c>
      <c r="AU134" s="22" t="s">
        <v>85</v>
      </c>
      <c r="AY134" s="22" t="s">
        <v>147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2" t="s">
        <v>83</v>
      </c>
      <c r="BK134" s="201">
        <f>ROUND(I134*H134,2)</f>
        <v>0</v>
      </c>
      <c r="BL134" s="22" t="s">
        <v>154</v>
      </c>
      <c r="BM134" s="22" t="s">
        <v>229</v>
      </c>
    </row>
    <row r="135" spans="2:65" s="1" customFormat="1" ht="25.5" customHeight="1" x14ac:dyDescent="0.3">
      <c r="B135" s="39"/>
      <c r="C135" s="190" t="s">
        <v>230</v>
      </c>
      <c r="D135" s="190" t="s">
        <v>149</v>
      </c>
      <c r="E135" s="191" t="s">
        <v>231</v>
      </c>
      <c r="F135" s="192" t="s">
        <v>232</v>
      </c>
      <c r="G135" s="193" t="s">
        <v>166</v>
      </c>
      <c r="H135" s="194">
        <v>1</v>
      </c>
      <c r="I135" s="195"/>
      <c r="J135" s="196">
        <f>ROUND(I135*H135,2)</f>
        <v>0</v>
      </c>
      <c r="K135" s="192" t="s">
        <v>153</v>
      </c>
      <c r="L135" s="59"/>
      <c r="M135" s="197" t="s">
        <v>23</v>
      </c>
      <c r="N135" s="198" t="s">
        <v>46</v>
      </c>
      <c r="O135" s="40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2" t="s">
        <v>154</v>
      </c>
      <c r="AT135" s="22" t="s">
        <v>149</v>
      </c>
      <c r="AU135" s="22" t="s">
        <v>85</v>
      </c>
      <c r="AY135" s="22" t="s">
        <v>147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2" t="s">
        <v>83</v>
      </c>
      <c r="BK135" s="201">
        <f>ROUND(I135*H135,2)</f>
        <v>0</v>
      </c>
      <c r="BL135" s="22" t="s">
        <v>154</v>
      </c>
      <c r="BM135" s="22" t="s">
        <v>233</v>
      </c>
    </row>
    <row r="136" spans="2:65" s="1" customFormat="1" ht="25.5" customHeight="1" x14ac:dyDescent="0.3">
      <c r="B136" s="39"/>
      <c r="C136" s="190" t="s">
        <v>234</v>
      </c>
      <c r="D136" s="190" t="s">
        <v>149</v>
      </c>
      <c r="E136" s="191" t="s">
        <v>235</v>
      </c>
      <c r="F136" s="192" t="s">
        <v>236</v>
      </c>
      <c r="G136" s="193" t="s">
        <v>166</v>
      </c>
      <c r="H136" s="194">
        <v>1</v>
      </c>
      <c r="I136" s="195"/>
      <c r="J136" s="196">
        <f>ROUND(I136*H136,2)</f>
        <v>0</v>
      </c>
      <c r="K136" s="192" t="s">
        <v>23</v>
      </c>
      <c r="L136" s="59"/>
      <c r="M136" s="197" t="s">
        <v>23</v>
      </c>
      <c r="N136" s="198" t="s">
        <v>46</v>
      </c>
      <c r="O136" s="40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22" t="s">
        <v>154</v>
      </c>
      <c r="AT136" s="22" t="s">
        <v>149</v>
      </c>
      <c r="AU136" s="22" t="s">
        <v>85</v>
      </c>
      <c r="AY136" s="22" t="s">
        <v>147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2" t="s">
        <v>83</v>
      </c>
      <c r="BK136" s="201">
        <f>ROUND(I136*H136,2)</f>
        <v>0</v>
      </c>
      <c r="BL136" s="22" t="s">
        <v>154</v>
      </c>
      <c r="BM136" s="22" t="s">
        <v>237</v>
      </c>
    </row>
    <row r="137" spans="2:65" s="1" customFormat="1" ht="25.5" customHeight="1" x14ac:dyDescent="0.3">
      <c r="B137" s="39"/>
      <c r="C137" s="190" t="s">
        <v>238</v>
      </c>
      <c r="D137" s="190" t="s">
        <v>149</v>
      </c>
      <c r="E137" s="191" t="s">
        <v>239</v>
      </c>
      <c r="F137" s="192" t="s">
        <v>240</v>
      </c>
      <c r="G137" s="193" t="s">
        <v>199</v>
      </c>
      <c r="H137" s="194">
        <v>12</v>
      </c>
      <c r="I137" s="195"/>
      <c r="J137" s="196">
        <f>ROUND(I137*H137,2)</f>
        <v>0</v>
      </c>
      <c r="K137" s="192" t="s">
        <v>153</v>
      </c>
      <c r="L137" s="59"/>
      <c r="M137" s="197" t="s">
        <v>23</v>
      </c>
      <c r="N137" s="198" t="s">
        <v>46</v>
      </c>
      <c r="O137" s="40"/>
      <c r="P137" s="199">
        <f>O137*H137</f>
        <v>0</v>
      </c>
      <c r="Q137" s="199">
        <v>1.4999999999999999E-4</v>
      </c>
      <c r="R137" s="199">
        <f>Q137*H137</f>
        <v>1.8E-3</v>
      </c>
      <c r="S137" s="199">
        <v>0</v>
      </c>
      <c r="T137" s="200">
        <f>S137*H137</f>
        <v>0</v>
      </c>
      <c r="AR137" s="22" t="s">
        <v>154</v>
      </c>
      <c r="AT137" s="22" t="s">
        <v>149</v>
      </c>
      <c r="AU137" s="22" t="s">
        <v>85</v>
      </c>
      <c r="AY137" s="22" t="s">
        <v>147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2" t="s">
        <v>83</v>
      </c>
      <c r="BK137" s="201">
        <f>ROUND(I137*H137,2)</f>
        <v>0</v>
      </c>
      <c r="BL137" s="22" t="s">
        <v>154</v>
      </c>
      <c r="BM137" s="22" t="s">
        <v>241</v>
      </c>
    </row>
    <row r="138" spans="2:65" s="11" customFormat="1" x14ac:dyDescent="0.3">
      <c r="B138" s="202"/>
      <c r="C138" s="203"/>
      <c r="D138" s="204" t="s">
        <v>156</v>
      </c>
      <c r="E138" s="205" t="s">
        <v>23</v>
      </c>
      <c r="F138" s="206" t="s">
        <v>242</v>
      </c>
      <c r="G138" s="203"/>
      <c r="H138" s="207">
        <v>12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156</v>
      </c>
      <c r="AU138" s="213" t="s">
        <v>85</v>
      </c>
      <c r="AV138" s="11" t="s">
        <v>85</v>
      </c>
      <c r="AW138" s="11" t="s">
        <v>38</v>
      </c>
      <c r="AX138" s="11" t="s">
        <v>83</v>
      </c>
      <c r="AY138" s="213" t="s">
        <v>147</v>
      </c>
    </row>
    <row r="139" spans="2:65" s="1" customFormat="1" ht="25.5" customHeight="1" x14ac:dyDescent="0.3">
      <c r="B139" s="39"/>
      <c r="C139" s="190" t="s">
        <v>243</v>
      </c>
      <c r="D139" s="190" t="s">
        <v>149</v>
      </c>
      <c r="E139" s="191" t="s">
        <v>244</v>
      </c>
      <c r="F139" s="192" t="s">
        <v>245</v>
      </c>
      <c r="G139" s="193" t="s">
        <v>199</v>
      </c>
      <c r="H139" s="194">
        <v>12</v>
      </c>
      <c r="I139" s="195"/>
      <c r="J139" s="196">
        <f>ROUND(I139*H139,2)</f>
        <v>0</v>
      </c>
      <c r="K139" s="192" t="s">
        <v>153</v>
      </c>
      <c r="L139" s="59"/>
      <c r="M139" s="197" t="s">
        <v>23</v>
      </c>
      <c r="N139" s="198" t="s">
        <v>46</v>
      </c>
      <c r="O139" s="40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AR139" s="22" t="s">
        <v>154</v>
      </c>
      <c r="AT139" s="22" t="s">
        <v>149</v>
      </c>
      <c r="AU139" s="22" t="s">
        <v>85</v>
      </c>
      <c r="AY139" s="22" t="s">
        <v>147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2" t="s">
        <v>83</v>
      </c>
      <c r="BK139" s="201">
        <f>ROUND(I139*H139,2)</f>
        <v>0</v>
      </c>
      <c r="BL139" s="22" t="s">
        <v>154</v>
      </c>
      <c r="BM139" s="22" t="s">
        <v>246</v>
      </c>
    </row>
    <row r="140" spans="2:65" s="1" customFormat="1" ht="25.5" customHeight="1" x14ac:dyDescent="0.3">
      <c r="B140" s="39"/>
      <c r="C140" s="190" t="s">
        <v>9</v>
      </c>
      <c r="D140" s="190" t="s">
        <v>149</v>
      </c>
      <c r="E140" s="191" t="s">
        <v>247</v>
      </c>
      <c r="F140" s="192" t="s">
        <v>248</v>
      </c>
      <c r="G140" s="193" t="s">
        <v>199</v>
      </c>
      <c r="H140" s="194">
        <v>6</v>
      </c>
      <c r="I140" s="195"/>
      <c r="J140" s="196">
        <f>ROUND(I140*H140,2)</f>
        <v>0</v>
      </c>
      <c r="K140" s="192" t="s">
        <v>153</v>
      </c>
      <c r="L140" s="59"/>
      <c r="M140" s="197" t="s">
        <v>23</v>
      </c>
      <c r="N140" s="198" t="s">
        <v>46</v>
      </c>
      <c r="O140" s="40"/>
      <c r="P140" s="199">
        <f>O140*H140</f>
        <v>0</v>
      </c>
      <c r="Q140" s="199">
        <v>1.1820000000000001E-2</v>
      </c>
      <c r="R140" s="199">
        <f>Q140*H140</f>
        <v>7.0920000000000011E-2</v>
      </c>
      <c r="S140" s="199">
        <v>0</v>
      </c>
      <c r="T140" s="200">
        <f>S140*H140</f>
        <v>0</v>
      </c>
      <c r="AR140" s="22" t="s">
        <v>154</v>
      </c>
      <c r="AT140" s="22" t="s">
        <v>149</v>
      </c>
      <c r="AU140" s="22" t="s">
        <v>85</v>
      </c>
      <c r="AY140" s="22" t="s">
        <v>147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2" t="s">
        <v>83</v>
      </c>
      <c r="BK140" s="201">
        <f>ROUND(I140*H140,2)</f>
        <v>0</v>
      </c>
      <c r="BL140" s="22" t="s">
        <v>154</v>
      </c>
      <c r="BM140" s="22" t="s">
        <v>249</v>
      </c>
    </row>
    <row r="141" spans="2:65" s="11" customFormat="1" x14ac:dyDescent="0.3">
      <c r="B141" s="202"/>
      <c r="C141" s="203"/>
      <c r="D141" s="204" t="s">
        <v>156</v>
      </c>
      <c r="E141" s="205" t="s">
        <v>23</v>
      </c>
      <c r="F141" s="206" t="s">
        <v>250</v>
      </c>
      <c r="G141" s="203"/>
      <c r="H141" s="207">
        <v>6</v>
      </c>
      <c r="I141" s="208"/>
      <c r="J141" s="203"/>
      <c r="K141" s="203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156</v>
      </c>
      <c r="AU141" s="213" t="s">
        <v>85</v>
      </c>
      <c r="AV141" s="11" t="s">
        <v>85</v>
      </c>
      <c r="AW141" s="11" t="s">
        <v>38</v>
      </c>
      <c r="AX141" s="11" t="s">
        <v>83</v>
      </c>
      <c r="AY141" s="213" t="s">
        <v>147</v>
      </c>
    </row>
    <row r="142" spans="2:65" s="1" customFormat="1" ht="25.5" customHeight="1" x14ac:dyDescent="0.3">
      <c r="B142" s="39"/>
      <c r="C142" s="190" t="s">
        <v>251</v>
      </c>
      <c r="D142" s="190" t="s">
        <v>149</v>
      </c>
      <c r="E142" s="191" t="s">
        <v>252</v>
      </c>
      <c r="F142" s="192" t="s">
        <v>253</v>
      </c>
      <c r="G142" s="193" t="s">
        <v>199</v>
      </c>
      <c r="H142" s="194">
        <v>6</v>
      </c>
      <c r="I142" s="195"/>
      <c r="J142" s="196">
        <f>ROUND(I142*H142,2)</f>
        <v>0</v>
      </c>
      <c r="K142" s="192" t="s">
        <v>153</v>
      </c>
      <c r="L142" s="59"/>
      <c r="M142" s="197" t="s">
        <v>23</v>
      </c>
      <c r="N142" s="198" t="s">
        <v>46</v>
      </c>
      <c r="O142" s="40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AR142" s="22" t="s">
        <v>154</v>
      </c>
      <c r="AT142" s="22" t="s">
        <v>149</v>
      </c>
      <c r="AU142" s="22" t="s">
        <v>85</v>
      </c>
      <c r="AY142" s="22" t="s">
        <v>147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2" t="s">
        <v>83</v>
      </c>
      <c r="BK142" s="201">
        <f>ROUND(I142*H142,2)</f>
        <v>0</v>
      </c>
      <c r="BL142" s="22" t="s">
        <v>154</v>
      </c>
      <c r="BM142" s="22" t="s">
        <v>254</v>
      </c>
    </row>
    <row r="143" spans="2:65" s="1" customFormat="1" ht="51" customHeight="1" x14ac:dyDescent="0.3">
      <c r="B143" s="39"/>
      <c r="C143" s="190" t="s">
        <v>255</v>
      </c>
      <c r="D143" s="190" t="s">
        <v>149</v>
      </c>
      <c r="E143" s="191" t="s">
        <v>256</v>
      </c>
      <c r="F143" s="192" t="s">
        <v>257</v>
      </c>
      <c r="G143" s="193" t="s">
        <v>258</v>
      </c>
      <c r="H143" s="194">
        <v>1.6739999999999999</v>
      </c>
      <c r="I143" s="195"/>
      <c r="J143" s="196">
        <f>ROUND(I143*H143,2)</f>
        <v>0</v>
      </c>
      <c r="K143" s="192" t="s">
        <v>153</v>
      </c>
      <c r="L143" s="59"/>
      <c r="M143" s="197" t="s">
        <v>23</v>
      </c>
      <c r="N143" s="198" t="s">
        <v>46</v>
      </c>
      <c r="O143" s="40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AR143" s="22" t="s">
        <v>154</v>
      </c>
      <c r="AT143" s="22" t="s">
        <v>149</v>
      </c>
      <c r="AU143" s="22" t="s">
        <v>85</v>
      </c>
      <c r="AY143" s="22" t="s">
        <v>147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2" t="s">
        <v>83</v>
      </c>
      <c r="BK143" s="201">
        <f>ROUND(I143*H143,2)</f>
        <v>0</v>
      </c>
      <c r="BL143" s="22" t="s">
        <v>154</v>
      </c>
      <c r="BM143" s="22" t="s">
        <v>259</v>
      </c>
    </row>
    <row r="144" spans="2:65" s="11" customFormat="1" x14ac:dyDescent="0.3">
      <c r="B144" s="202"/>
      <c r="C144" s="203"/>
      <c r="D144" s="204" t="s">
        <v>156</v>
      </c>
      <c r="E144" s="205" t="s">
        <v>23</v>
      </c>
      <c r="F144" s="206" t="s">
        <v>260</v>
      </c>
      <c r="G144" s="203"/>
      <c r="H144" s="207">
        <v>1.6739999999999999</v>
      </c>
      <c r="I144" s="208"/>
      <c r="J144" s="203"/>
      <c r="K144" s="203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156</v>
      </c>
      <c r="AU144" s="213" t="s">
        <v>85</v>
      </c>
      <c r="AV144" s="11" t="s">
        <v>85</v>
      </c>
      <c r="AW144" s="11" t="s">
        <v>38</v>
      </c>
      <c r="AX144" s="11" t="s">
        <v>83</v>
      </c>
      <c r="AY144" s="213" t="s">
        <v>147</v>
      </c>
    </row>
    <row r="145" spans="2:65" s="1" customFormat="1" ht="38.25" customHeight="1" x14ac:dyDescent="0.3">
      <c r="B145" s="39"/>
      <c r="C145" s="190" t="s">
        <v>261</v>
      </c>
      <c r="D145" s="190" t="s">
        <v>149</v>
      </c>
      <c r="E145" s="191" t="s">
        <v>262</v>
      </c>
      <c r="F145" s="192" t="s">
        <v>263</v>
      </c>
      <c r="G145" s="193" t="s">
        <v>258</v>
      </c>
      <c r="H145" s="194">
        <v>206.4</v>
      </c>
      <c r="I145" s="195"/>
      <c r="J145" s="196">
        <f>ROUND(I145*H145,2)</f>
        <v>0</v>
      </c>
      <c r="K145" s="192" t="s">
        <v>153</v>
      </c>
      <c r="L145" s="59"/>
      <c r="M145" s="197" t="s">
        <v>23</v>
      </c>
      <c r="N145" s="198" t="s">
        <v>46</v>
      </c>
      <c r="O145" s="40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AR145" s="22" t="s">
        <v>154</v>
      </c>
      <c r="AT145" s="22" t="s">
        <v>149</v>
      </c>
      <c r="AU145" s="22" t="s">
        <v>85</v>
      </c>
      <c r="AY145" s="22" t="s">
        <v>147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22" t="s">
        <v>83</v>
      </c>
      <c r="BK145" s="201">
        <f>ROUND(I145*H145,2)</f>
        <v>0</v>
      </c>
      <c r="BL145" s="22" t="s">
        <v>154</v>
      </c>
      <c r="BM145" s="22" t="s">
        <v>264</v>
      </c>
    </row>
    <row r="146" spans="2:65" s="11" customFormat="1" x14ac:dyDescent="0.3">
      <c r="B146" s="202"/>
      <c r="C146" s="203"/>
      <c r="D146" s="204" t="s">
        <v>156</v>
      </c>
      <c r="E146" s="205" t="s">
        <v>23</v>
      </c>
      <c r="F146" s="206" t="s">
        <v>265</v>
      </c>
      <c r="G146" s="203"/>
      <c r="H146" s="207">
        <v>206.4</v>
      </c>
      <c r="I146" s="208"/>
      <c r="J146" s="203"/>
      <c r="K146" s="203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156</v>
      </c>
      <c r="AU146" s="213" t="s">
        <v>85</v>
      </c>
      <c r="AV146" s="11" t="s">
        <v>85</v>
      </c>
      <c r="AW146" s="11" t="s">
        <v>38</v>
      </c>
      <c r="AX146" s="11" t="s">
        <v>83</v>
      </c>
      <c r="AY146" s="213" t="s">
        <v>147</v>
      </c>
    </row>
    <row r="147" spans="2:65" s="1" customFormat="1" ht="38.25" customHeight="1" x14ac:dyDescent="0.3">
      <c r="B147" s="39"/>
      <c r="C147" s="190" t="s">
        <v>266</v>
      </c>
      <c r="D147" s="190" t="s">
        <v>149</v>
      </c>
      <c r="E147" s="191" t="s">
        <v>267</v>
      </c>
      <c r="F147" s="192" t="s">
        <v>268</v>
      </c>
      <c r="G147" s="193" t="s">
        <v>258</v>
      </c>
      <c r="H147" s="194">
        <v>206.4</v>
      </c>
      <c r="I147" s="195"/>
      <c r="J147" s="196">
        <f>ROUND(I147*H147,2)</f>
        <v>0</v>
      </c>
      <c r="K147" s="192" t="s">
        <v>153</v>
      </c>
      <c r="L147" s="59"/>
      <c r="M147" s="197" t="s">
        <v>23</v>
      </c>
      <c r="N147" s="198" t="s">
        <v>46</v>
      </c>
      <c r="O147" s="40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AR147" s="22" t="s">
        <v>154</v>
      </c>
      <c r="AT147" s="22" t="s">
        <v>149</v>
      </c>
      <c r="AU147" s="22" t="s">
        <v>85</v>
      </c>
      <c r="AY147" s="22" t="s">
        <v>147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22" t="s">
        <v>83</v>
      </c>
      <c r="BK147" s="201">
        <f>ROUND(I147*H147,2)</f>
        <v>0</v>
      </c>
      <c r="BL147" s="22" t="s">
        <v>154</v>
      </c>
      <c r="BM147" s="22" t="s">
        <v>269</v>
      </c>
    </row>
    <row r="148" spans="2:65" s="1" customFormat="1" ht="38.25" customHeight="1" x14ac:dyDescent="0.3">
      <c r="B148" s="39"/>
      <c r="C148" s="190" t="s">
        <v>270</v>
      </c>
      <c r="D148" s="190" t="s">
        <v>149</v>
      </c>
      <c r="E148" s="191" t="s">
        <v>271</v>
      </c>
      <c r="F148" s="192" t="s">
        <v>272</v>
      </c>
      <c r="G148" s="193" t="s">
        <v>258</v>
      </c>
      <c r="H148" s="194">
        <v>444.8</v>
      </c>
      <c r="I148" s="195"/>
      <c r="J148" s="196">
        <f>ROUND(I148*H148,2)</f>
        <v>0</v>
      </c>
      <c r="K148" s="192" t="s">
        <v>153</v>
      </c>
      <c r="L148" s="59"/>
      <c r="M148" s="197" t="s">
        <v>23</v>
      </c>
      <c r="N148" s="198" t="s">
        <v>46</v>
      </c>
      <c r="O148" s="40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AR148" s="22" t="s">
        <v>154</v>
      </c>
      <c r="AT148" s="22" t="s">
        <v>149</v>
      </c>
      <c r="AU148" s="22" t="s">
        <v>85</v>
      </c>
      <c r="AY148" s="22" t="s">
        <v>147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2" t="s">
        <v>83</v>
      </c>
      <c r="BK148" s="201">
        <f>ROUND(I148*H148,2)</f>
        <v>0</v>
      </c>
      <c r="BL148" s="22" t="s">
        <v>154</v>
      </c>
      <c r="BM148" s="22" t="s">
        <v>273</v>
      </c>
    </row>
    <row r="149" spans="2:65" s="11" customFormat="1" x14ac:dyDescent="0.3">
      <c r="B149" s="202"/>
      <c r="C149" s="203"/>
      <c r="D149" s="204" t="s">
        <v>156</v>
      </c>
      <c r="E149" s="205" t="s">
        <v>23</v>
      </c>
      <c r="F149" s="206" t="s">
        <v>274</v>
      </c>
      <c r="G149" s="203"/>
      <c r="H149" s="207">
        <v>444.8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156</v>
      </c>
      <c r="AU149" s="213" t="s">
        <v>85</v>
      </c>
      <c r="AV149" s="11" t="s">
        <v>85</v>
      </c>
      <c r="AW149" s="11" t="s">
        <v>38</v>
      </c>
      <c r="AX149" s="11" t="s">
        <v>83</v>
      </c>
      <c r="AY149" s="213" t="s">
        <v>147</v>
      </c>
    </row>
    <row r="150" spans="2:65" s="1" customFormat="1" ht="38.25" customHeight="1" x14ac:dyDescent="0.3">
      <c r="B150" s="39"/>
      <c r="C150" s="190" t="s">
        <v>275</v>
      </c>
      <c r="D150" s="190" t="s">
        <v>149</v>
      </c>
      <c r="E150" s="191" t="s">
        <v>276</v>
      </c>
      <c r="F150" s="192" t="s">
        <v>277</v>
      </c>
      <c r="G150" s="193" t="s">
        <v>258</v>
      </c>
      <c r="H150" s="194">
        <v>444.8</v>
      </c>
      <c r="I150" s="195"/>
      <c r="J150" s="196">
        <f>ROUND(I150*H150,2)</f>
        <v>0</v>
      </c>
      <c r="K150" s="192" t="s">
        <v>153</v>
      </c>
      <c r="L150" s="59"/>
      <c r="M150" s="197" t="s">
        <v>23</v>
      </c>
      <c r="N150" s="198" t="s">
        <v>46</v>
      </c>
      <c r="O150" s="40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AR150" s="22" t="s">
        <v>154</v>
      </c>
      <c r="AT150" s="22" t="s">
        <v>149</v>
      </c>
      <c r="AU150" s="22" t="s">
        <v>85</v>
      </c>
      <c r="AY150" s="22" t="s">
        <v>147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2" t="s">
        <v>83</v>
      </c>
      <c r="BK150" s="201">
        <f>ROUND(I150*H150,2)</f>
        <v>0</v>
      </c>
      <c r="BL150" s="22" t="s">
        <v>154</v>
      </c>
      <c r="BM150" s="22" t="s">
        <v>278</v>
      </c>
    </row>
    <row r="151" spans="2:65" s="1" customFormat="1" ht="25.5" customHeight="1" x14ac:dyDescent="0.3">
      <c r="B151" s="39"/>
      <c r="C151" s="190" t="s">
        <v>279</v>
      </c>
      <c r="D151" s="190" t="s">
        <v>149</v>
      </c>
      <c r="E151" s="191" t="s">
        <v>280</v>
      </c>
      <c r="F151" s="192" t="s">
        <v>281</v>
      </c>
      <c r="G151" s="193" t="s">
        <v>160</v>
      </c>
      <c r="H151" s="194">
        <v>380</v>
      </c>
      <c r="I151" s="195"/>
      <c r="J151" s="196">
        <f>ROUND(I151*H151,2)</f>
        <v>0</v>
      </c>
      <c r="K151" s="192" t="s">
        <v>153</v>
      </c>
      <c r="L151" s="59"/>
      <c r="M151" s="197" t="s">
        <v>23</v>
      </c>
      <c r="N151" s="198" t="s">
        <v>46</v>
      </c>
      <c r="O151" s="40"/>
      <c r="P151" s="199">
        <f>O151*H151</f>
        <v>0</v>
      </c>
      <c r="Q151" s="199">
        <v>8.4999999999999995E-4</v>
      </c>
      <c r="R151" s="199">
        <f>Q151*H151</f>
        <v>0.32300000000000001</v>
      </c>
      <c r="S151" s="199">
        <v>0</v>
      </c>
      <c r="T151" s="200">
        <f>S151*H151</f>
        <v>0</v>
      </c>
      <c r="AR151" s="22" t="s">
        <v>154</v>
      </c>
      <c r="AT151" s="22" t="s">
        <v>149</v>
      </c>
      <c r="AU151" s="22" t="s">
        <v>85</v>
      </c>
      <c r="AY151" s="22" t="s">
        <v>147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2" t="s">
        <v>83</v>
      </c>
      <c r="BK151" s="201">
        <f>ROUND(I151*H151,2)</f>
        <v>0</v>
      </c>
      <c r="BL151" s="22" t="s">
        <v>154</v>
      </c>
      <c r="BM151" s="22" t="s">
        <v>282</v>
      </c>
    </row>
    <row r="152" spans="2:65" s="11" customFormat="1" x14ac:dyDescent="0.3">
      <c r="B152" s="202"/>
      <c r="C152" s="203"/>
      <c r="D152" s="204" t="s">
        <v>156</v>
      </c>
      <c r="E152" s="205" t="s">
        <v>23</v>
      </c>
      <c r="F152" s="206" t="s">
        <v>283</v>
      </c>
      <c r="G152" s="203"/>
      <c r="H152" s="207">
        <v>380</v>
      </c>
      <c r="I152" s="208"/>
      <c r="J152" s="203"/>
      <c r="K152" s="203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156</v>
      </c>
      <c r="AU152" s="213" t="s">
        <v>85</v>
      </c>
      <c r="AV152" s="11" t="s">
        <v>85</v>
      </c>
      <c r="AW152" s="11" t="s">
        <v>38</v>
      </c>
      <c r="AX152" s="11" t="s">
        <v>83</v>
      </c>
      <c r="AY152" s="213" t="s">
        <v>147</v>
      </c>
    </row>
    <row r="153" spans="2:65" s="1" customFormat="1" ht="38.25" customHeight="1" x14ac:dyDescent="0.3">
      <c r="B153" s="39"/>
      <c r="C153" s="190" t="s">
        <v>284</v>
      </c>
      <c r="D153" s="190" t="s">
        <v>149</v>
      </c>
      <c r="E153" s="191" t="s">
        <v>285</v>
      </c>
      <c r="F153" s="192" t="s">
        <v>286</v>
      </c>
      <c r="G153" s="193" t="s">
        <v>160</v>
      </c>
      <c r="H153" s="194">
        <v>380</v>
      </c>
      <c r="I153" s="195"/>
      <c r="J153" s="196">
        <f>ROUND(I153*H153,2)</f>
        <v>0</v>
      </c>
      <c r="K153" s="192" t="s">
        <v>153</v>
      </c>
      <c r="L153" s="59"/>
      <c r="M153" s="197" t="s">
        <v>23</v>
      </c>
      <c r="N153" s="198" t="s">
        <v>46</v>
      </c>
      <c r="O153" s="40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AR153" s="22" t="s">
        <v>154</v>
      </c>
      <c r="AT153" s="22" t="s">
        <v>149</v>
      </c>
      <c r="AU153" s="22" t="s">
        <v>85</v>
      </c>
      <c r="AY153" s="22" t="s">
        <v>147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2" t="s">
        <v>83</v>
      </c>
      <c r="BK153" s="201">
        <f>ROUND(I153*H153,2)</f>
        <v>0</v>
      </c>
      <c r="BL153" s="22" t="s">
        <v>154</v>
      </c>
      <c r="BM153" s="22" t="s">
        <v>287</v>
      </c>
    </row>
    <row r="154" spans="2:65" s="1" customFormat="1" ht="38.25" customHeight="1" x14ac:dyDescent="0.3">
      <c r="B154" s="39"/>
      <c r="C154" s="190" t="s">
        <v>288</v>
      </c>
      <c r="D154" s="190" t="s">
        <v>149</v>
      </c>
      <c r="E154" s="191" t="s">
        <v>289</v>
      </c>
      <c r="F154" s="192" t="s">
        <v>290</v>
      </c>
      <c r="G154" s="193" t="s">
        <v>258</v>
      </c>
      <c r="H154" s="194">
        <v>651.20000000000005</v>
      </c>
      <c r="I154" s="195"/>
      <c r="J154" s="196">
        <f>ROUND(I154*H154,2)</f>
        <v>0</v>
      </c>
      <c r="K154" s="192" t="s">
        <v>153</v>
      </c>
      <c r="L154" s="59"/>
      <c r="M154" s="197" t="s">
        <v>23</v>
      </c>
      <c r="N154" s="198" t="s">
        <v>46</v>
      </c>
      <c r="O154" s="40"/>
      <c r="P154" s="199">
        <f>O154*H154</f>
        <v>0</v>
      </c>
      <c r="Q154" s="199">
        <v>0</v>
      </c>
      <c r="R154" s="199">
        <f>Q154*H154</f>
        <v>0</v>
      </c>
      <c r="S154" s="199">
        <v>0</v>
      </c>
      <c r="T154" s="200">
        <f>S154*H154</f>
        <v>0</v>
      </c>
      <c r="AR154" s="22" t="s">
        <v>154</v>
      </c>
      <c r="AT154" s="22" t="s">
        <v>149</v>
      </c>
      <c r="AU154" s="22" t="s">
        <v>85</v>
      </c>
      <c r="AY154" s="22" t="s">
        <v>147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22" t="s">
        <v>83</v>
      </c>
      <c r="BK154" s="201">
        <f>ROUND(I154*H154,2)</f>
        <v>0</v>
      </c>
      <c r="BL154" s="22" t="s">
        <v>154</v>
      </c>
      <c r="BM154" s="22" t="s">
        <v>291</v>
      </c>
    </row>
    <row r="155" spans="2:65" s="11" customFormat="1" x14ac:dyDescent="0.3">
      <c r="B155" s="202"/>
      <c r="C155" s="203"/>
      <c r="D155" s="204" t="s">
        <v>156</v>
      </c>
      <c r="E155" s="205" t="s">
        <v>23</v>
      </c>
      <c r="F155" s="206" t="s">
        <v>292</v>
      </c>
      <c r="G155" s="203"/>
      <c r="H155" s="207">
        <v>651.20000000000005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156</v>
      </c>
      <c r="AU155" s="213" t="s">
        <v>85</v>
      </c>
      <c r="AV155" s="11" t="s">
        <v>85</v>
      </c>
      <c r="AW155" s="11" t="s">
        <v>38</v>
      </c>
      <c r="AX155" s="11" t="s">
        <v>83</v>
      </c>
      <c r="AY155" s="213" t="s">
        <v>147</v>
      </c>
    </row>
    <row r="156" spans="2:65" s="1" customFormat="1" ht="38.25" customHeight="1" x14ac:dyDescent="0.3">
      <c r="B156" s="39"/>
      <c r="C156" s="190" t="s">
        <v>293</v>
      </c>
      <c r="D156" s="190" t="s">
        <v>149</v>
      </c>
      <c r="E156" s="191" t="s">
        <v>294</v>
      </c>
      <c r="F156" s="192" t="s">
        <v>295</v>
      </c>
      <c r="G156" s="193" t="s">
        <v>258</v>
      </c>
      <c r="H156" s="194">
        <v>651.20000000000005</v>
      </c>
      <c r="I156" s="195"/>
      <c r="J156" s="196">
        <f t="shared" ref="J156:J161" si="0">ROUND(I156*H156,2)</f>
        <v>0</v>
      </c>
      <c r="K156" s="192" t="s">
        <v>153</v>
      </c>
      <c r="L156" s="59"/>
      <c r="M156" s="197" t="s">
        <v>23</v>
      </c>
      <c r="N156" s="198" t="s">
        <v>46</v>
      </c>
      <c r="O156" s="40"/>
      <c r="P156" s="199">
        <f t="shared" ref="P156:P161" si="1">O156*H156</f>
        <v>0</v>
      </c>
      <c r="Q156" s="199">
        <v>0</v>
      </c>
      <c r="R156" s="199">
        <f t="shared" ref="R156:R161" si="2">Q156*H156</f>
        <v>0</v>
      </c>
      <c r="S156" s="199">
        <v>0</v>
      </c>
      <c r="T156" s="200">
        <f t="shared" ref="T156:T161" si="3">S156*H156</f>
        <v>0</v>
      </c>
      <c r="AR156" s="22" t="s">
        <v>154</v>
      </c>
      <c r="AT156" s="22" t="s">
        <v>149</v>
      </c>
      <c r="AU156" s="22" t="s">
        <v>85</v>
      </c>
      <c r="AY156" s="22" t="s">
        <v>147</v>
      </c>
      <c r="BE156" s="201">
        <f t="shared" ref="BE156:BE161" si="4">IF(N156="základní",J156,0)</f>
        <v>0</v>
      </c>
      <c r="BF156" s="201">
        <f t="shared" ref="BF156:BF161" si="5">IF(N156="snížená",J156,0)</f>
        <v>0</v>
      </c>
      <c r="BG156" s="201">
        <f t="shared" ref="BG156:BG161" si="6">IF(N156="zákl. přenesená",J156,0)</f>
        <v>0</v>
      </c>
      <c r="BH156" s="201">
        <f t="shared" ref="BH156:BH161" si="7">IF(N156="sníž. přenesená",J156,0)</f>
        <v>0</v>
      </c>
      <c r="BI156" s="201">
        <f t="shared" ref="BI156:BI161" si="8">IF(N156="nulová",J156,0)</f>
        <v>0</v>
      </c>
      <c r="BJ156" s="22" t="s">
        <v>83</v>
      </c>
      <c r="BK156" s="201">
        <f t="shared" ref="BK156:BK161" si="9">ROUND(I156*H156,2)</f>
        <v>0</v>
      </c>
      <c r="BL156" s="22" t="s">
        <v>154</v>
      </c>
      <c r="BM156" s="22" t="s">
        <v>296</v>
      </c>
    </row>
    <row r="157" spans="2:65" s="1" customFormat="1" ht="25.5" customHeight="1" x14ac:dyDescent="0.3">
      <c r="B157" s="39"/>
      <c r="C157" s="190" t="s">
        <v>297</v>
      </c>
      <c r="D157" s="190" t="s">
        <v>149</v>
      </c>
      <c r="E157" s="191" t="s">
        <v>298</v>
      </c>
      <c r="F157" s="192" t="s">
        <v>299</v>
      </c>
      <c r="G157" s="193" t="s">
        <v>258</v>
      </c>
      <c r="H157" s="194">
        <v>651.20000000000005</v>
      </c>
      <c r="I157" s="195"/>
      <c r="J157" s="196">
        <f t="shared" si="0"/>
        <v>0</v>
      </c>
      <c r="K157" s="192" t="s">
        <v>153</v>
      </c>
      <c r="L157" s="59"/>
      <c r="M157" s="197" t="s">
        <v>23</v>
      </c>
      <c r="N157" s="198" t="s">
        <v>46</v>
      </c>
      <c r="O157" s="40"/>
      <c r="P157" s="199">
        <f t="shared" si="1"/>
        <v>0</v>
      </c>
      <c r="Q157" s="199">
        <v>0</v>
      </c>
      <c r="R157" s="199">
        <f t="shared" si="2"/>
        <v>0</v>
      </c>
      <c r="S157" s="199">
        <v>0</v>
      </c>
      <c r="T157" s="200">
        <f t="shared" si="3"/>
        <v>0</v>
      </c>
      <c r="AR157" s="22" t="s">
        <v>154</v>
      </c>
      <c r="AT157" s="22" t="s">
        <v>149</v>
      </c>
      <c r="AU157" s="22" t="s">
        <v>85</v>
      </c>
      <c r="AY157" s="22" t="s">
        <v>147</v>
      </c>
      <c r="BE157" s="201">
        <f t="shared" si="4"/>
        <v>0</v>
      </c>
      <c r="BF157" s="201">
        <f t="shared" si="5"/>
        <v>0</v>
      </c>
      <c r="BG157" s="201">
        <f t="shared" si="6"/>
        <v>0</v>
      </c>
      <c r="BH157" s="201">
        <f t="shared" si="7"/>
        <v>0</v>
      </c>
      <c r="BI157" s="201">
        <f t="shared" si="8"/>
        <v>0</v>
      </c>
      <c r="BJ157" s="22" t="s">
        <v>83</v>
      </c>
      <c r="BK157" s="201">
        <f t="shared" si="9"/>
        <v>0</v>
      </c>
      <c r="BL157" s="22" t="s">
        <v>154</v>
      </c>
      <c r="BM157" s="22" t="s">
        <v>300</v>
      </c>
    </row>
    <row r="158" spans="2:65" s="1" customFormat="1" ht="16.5" customHeight="1" x14ac:dyDescent="0.3">
      <c r="B158" s="39"/>
      <c r="C158" s="190" t="s">
        <v>301</v>
      </c>
      <c r="D158" s="190" t="s">
        <v>149</v>
      </c>
      <c r="E158" s="191" t="s">
        <v>302</v>
      </c>
      <c r="F158" s="192" t="s">
        <v>303</v>
      </c>
      <c r="G158" s="193" t="s">
        <v>258</v>
      </c>
      <c r="H158" s="194">
        <v>651.20000000000005</v>
      </c>
      <c r="I158" s="195"/>
      <c r="J158" s="196">
        <f t="shared" si="0"/>
        <v>0</v>
      </c>
      <c r="K158" s="192" t="s">
        <v>153</v>
      </c>
      <c r="L158" s="59"/>
      <c r="M158" s="197" t="s">
        <v>23</v>
      </c>
      <c r="N158" s="198" t="s">
        <v>46</v>
      </c>
      <c r="O158" s="40"/>
      <c r="P158" s="199">
        <f t="shared" si="1"/>
        <v>0</v>
      </c>
      <c r="Q158" s="199">
        <v>0</v>
      </c>
      <c r="R158" s="199">
        <f t="shared" si="2"/>
        <v>0</v>
      </c>
      <c r="S158" s="199">
        <v>0</v>
      </c>
      <c r="T158" s="200">
        <f t="shared" si="3"/>
        <v>0</v>
      </c>
      <c r="AR158" s="22" t="s">
        <v>154</v>
      </c>
      <c r="AT158" s="22" t="s">
        <v>149</v>
      </c>
      <c r="AU158" s="22" t="s">
        <v>85</v>
      </c>
      <c r="AY158" s="22" t="s">
        <v>147</v>
      </c>
      <c r="BE158" s="201">
        <f t="shared" si="4"/>
        <v>0</v>
      </c>
      <c r="BF158" s="201">
        <f t="shared" si="5"/>
        <v>0</v>
      </c>
      <c r="BG158" s="201">
        <f t="shared" si="6"/>
        <v>0</v>
      </c>
      <c r="BH158" s="201">
        <f t="shared" si="7"/>
        <v>0</v>
      </c>
      <c r="BI158" s="201">
        <f t="shared" si="8"/>
        <v>0</v>
      </c>
      <c r="BJ158" s="22" t="s">
        <v>83</v>
      </c>
      <c r="BK158" s="201">
        <f t="shared" si="9"/>
        <v>0</v>
      </c>
      <c r="BL158" s="22" t="s">
        <v>154</v>
      </c>
      <c r="BM158" s="22" t="s">
        <v>304</v>
      </c>
    </row>
    <row r="159" spans="2:65" s="1" customFormat="1" ht="25.5" customHeight="1" x14ac:dyDescent="0.3">
      <c r="B159" s="39"/>
      <c r="C159" s="190" t="s">
        <v>305</v>
      </c>
      <c r="D159" s="190" t="s">
        <v>149</v>
      </c>
      <c r="E159" s="191" t="s">
        <v>306</v>
      </c>
      <c r="F159" s="192" t="s">
        <v>307</v>
      </c>
      <c r="G159" s="193" t="s">
        <v>308</v>
      </c>
      <c r="H159" s="194">
        <v>651.20000000000005</v>
      </c>
      <c r="I159" s="195"/>
      <c r="J159" s="196">
        <f t="shared" si="0"/>
        <v>0</v>
      </c>
      <c r="K159" s="192" t="s">
        <v>153</v>
      </c>
      <c r="L159" s="59"/>
      <c r="M159" s="197" t="s">
        <v>23</v>
      </c>
      <c r="N159" s="198" t="s">
        <v>46</v>
      </c>
      <c r="O159" s="40"/>
      <c r="P159" s="199">
        <f t="shared" si="1"/>
        <v>0</v>
      </c>
      <c r="Q159" s="199">
        <v>0</v>
      </c>
      <c r="R159" s="199">
        <f t="shared" si="2"/>
        <v>0</v>
      </c>
      <c r="S159" s="199">
        <v>0</v>
      </c>
      <c r="T159" s="200">
        <f t="shared" si="3"/>
        <v>0</v>
      </c>
      <c r="AR159" s="22" t="s">
        <v>154</v>
      </c>
      <c r="AT159" s="22" t="s">
        <v>149</v>
      </c>
      <c r="AU159" s="22" t="s">
        <v>85</v>
      </c>
      <c r="AY159" s="22" t="s">
        <v>147</v>
      </c>
      <c r="BE159" s="201">
        <f t="shared" si="4"/>
        <v>0</v>
      </c>
      <c r="BF159" s="201">
        <f t="shared" si="5"/>
        <v>0</v>
      </c>
      <c r="BG159" s="201">
        <f t="shared" si="6"/>
        <v>0</v>
      </c>
      <c r="BH159" s="201">
        <f t="shared" si="7"/>
        <v>0</v>
      </c>
      <c r="BI159" s="201">
        <f t="shared" si="8"/>
        <v>0</v>
      </c>
      <c r="BJ159" s="22" t="s">
        <v>83</v>
      </c>
      <c r="BK159" s="201">
        <f t="shared" si="9"/>
        <v>0</v>
      </c>
      <c r="BL159" s="22" t="s">
        <v>154</v>
      </c>
      <c r="BM159" s="22" t="s">
        <v>309</v>
      </c>
    </row>
    <row r="160" spans="2:65" s="1" customFormat="1" ht="25.5" customHeight="1" x14ac:dyDescent="0.3">
      <c r="B160" s="39"/>
      <c r="C160" s="190" t="s">
        <v>310</v>
      </c>
      <c r="D160" s="190" t="s">
        <v>149</v>
      </c>
      <c r="E160" s="191" t="s">
        <v>311</v>
      </c>
      <c r="F160" s="192" t="s">
        <v>312</v>
      </c>
      <c r="G160" s="193" t="s">
        <v>258</v>
      </c>
      <c r="H160" s="194">
        <v>651.20000000000005</v>
      </c>
      <c r="I160" s="195"/>
      <c r="J160" s="196">
        <f t="shared" si="0"/>
        <v>0</v>
      </c>
      <c r="K160" s="192" t="s">
        <v>153</v>
      </c>
      <c r="L160" s="59"/>
      <c r="M160" s="197" t="s">
        <v>23</v>
      </c>
      <c r="N160" s="198" t="s">
        <v>46</v>
      </c>
      <c r="O160" s="40"/>
      <c r="P160" s="199">
        <f t="shared" si="1"/>
        <v>0</v>
      </c>
      <c r="Q160" s="199">
        <v>0</v>
      </c>
      <c r="R160" s="199">
        <f t="shared" si="2"/>
        <v>0</v>
      </c>
      <c r="S160" s="199">
        <v>0</v>
      </c>
      <c r="T160" s="200">
        <f t="shared" si="3"/>
        <v>0</v>
      </c>
      <c r="AR160" s="22" t="s">
        <v>154</v>
      </c>
      <c r="AT160" s="22" t="s">
        <v>149</v>
      </c>
      <c r="AU160" s="22" t="s">
        <v>85</v>
      </c>
      <c r="AY160" s="22" t="s">
        <v>147</v>
      </c>
      <c r="BE160" s="201">
        <f t="shared" si="4"/>
        <v>0</v>
      </c>
      <c r="BF160" s="201">
        <f t="shared" si="5"/>
        <v>0</v>
      </c>
      <c r="BG160" s="201">
        <f t="shared" si="6"/>
        <v>0</v>
      </c>
      <c r="BH160" s="201">
        <f t="shared" si="7"/>
        <v>0</v>
      </c>
      <c r="BI160" s="201">
        <f t="shared" si="8"/>
        <v>0</v>
      </c>
      <c r="BJ160" s="22" t="s">
        <v>83</v>
      </c>
      <c r="BK160" s="201">
        <f t="shared" si="9"/>
        <v>0</v>
      </c>
      <c r="BL160" s="22" t="s">
        <v>154</v>
      </c>
      <c r="BM160" s="22" t="s">
        <v>313</v>
      </c>
    </row>
    <row r="161" spans="2:65" s="1" customFormat="1" ht="25.5" customHeight="1" x14ac:dyDescent="0.3">
      <c r="B161" s="39"/>
      <c r="C161" s="190" t="s">
        <v>314</v>
      </c>
      <c r="D161" s="190" t="s">
        <v>149</v>
      </c>
      <c r="E161" s="191" t="s">
        <v>315</v>
      </c>
      <c r="F161" s="192" t="s">
        <v>316</v>
      </c>
      <c r="G161" s="193" t="s">
        <v>258</v>
      </c>
      <c r="H161" s="194">
        <v>563.77</v>
      </c>
      <c r="I161" s="195"/>
      <c r="J161" s="196">
        <f t="shared" si="0"/>
        <v>0</v>
      </c>
      <c r="K161" s="192" t="s">
        <v>153</v>
      </c>
      <c r="L161" s="59"/>
      <c r="M161" s="197" t="s">
        <v>23</v>
      </c>
      <c r="N161" s="198" t="s">
        <v>46</v>
      </c>
      <c r="O161" s="40"/>
      <c r="P161" s="199">
        <f t="shared" si="1"/>
        <v>0</v>
      </c>
      <c r="Q161" s="199">
        <v>0</v>
      </c>
      <c r="R161" s="199">
        <f t="shared" si="2"/>
        <v>0</v>
      </c>
      <c r="S161" s="199">
        <v>0</v>
      </c>
      <c r="T161" s="200">
        <f t="shared" si="3"/>
        <v>0</v>
      </c>
      <c r="AR161" s="22" t="s">
        <v>154</v>
      </c>
      <c r="AT161" s="22" t="s">
        <v>149</v>
      </c>
      <c r="AU161" s="22" t="s">
        <v>85</v>
      </c>
      <c r="AY161" s="22" t="s">
        <v>147</v>
      </c>
      <c r="BE161" s="201">
        <f t="shared" si="4"/>
        <v>0</v>
      </c>
      <c r="BF161" s="201">
        <f t="shared" si="5"/>
        <v>0</v>
      </c>
      <c r="BG161" s="201">
        <f t="shared" si="6"/>
        <v>0</v>
      </c>
      <c r="BH161" s="201">
        <f t="shared" si="7"/>
        <v>0</v>
      </c>
      <c r="BI161" s="201">
        <f t="shared" si="8"/>
        <v>0</v>
      </c>
      <c r="BJ161" s="22" t="s">
        <v>83</v>
      </c>
      <c r="BK161" s="201">
        <f t="shared" si="9"/>
        <v>0</v>
      </c>
      <c r="BL161" s="22" t="s">
        <v>154</v>
      </c>
      <c r="BM161" s="22" t="s">
        <v>317</v>
      </c>
    </row>
    <row r="162" spans="2:65" s="11" customFormat="1" x14ac:dyDescent="0.3">
      <c r="B162" s="202"/>
      <c r="C162" s="203"/>
      <c r="D162" s="204" t="s">
        <v>156</v>
      </c>
      <c r="E162" s="205" t="s">
        <v>23</v>
      </c>
      <c r="F162" s="206" t="s">
        <v>318</v>
      </c>
      <c r="G162" s="203"/>
      <c r="H162" s="207">
        <v>563.77</v>
      </c>
      <c r="I162" s="208"/>
      <c r="J162" s="203"/>
      <c r="K162" s="203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156</v>
      </c>
      <c r="AU162" s="213" t="s">
        <v>85</v>
      </c>
      <c r="AV162" s="11" t="s">
        <v>85</v>
      </c>
      <c r="AW162" s="11" t="s">
        <v>38</v>
      </c>
      <c r="AX162" s="11" t="s">
        <v>83</v>
      </c>
      <c r="AY162" s="213" t="s">
        <v>147</v>
      </c>
    </row>
    <row r="163" spans="2:65" s="1" customFormat="1" ht="16.5" customHeight="1" x14ac:dyDescent="0.3">
      <c r="B163" s="39"/>
      <c r="C163" s="214" t="s">
        <v>319</v>
      </c>
      <c r="D163" s="214" t="s">
        <v>320</v>
      </c>
      <c r="E163" s="215" t="s">
        <v>321</v>
      </c>
      <c r="F163" s="216" t="s">
        <v>322</v>
      </c>
      <c r="G163" s="217" t="s">
        <v>308</v>
      </c>
      <c r="H163" s="218">
        <v>784.34500000000003</v>
      </c>
      <c r="I163" s="219"/>
      <c r="J163" s="220">
        <f>ROUND(I163*H163,2)</f>
        <v>0</v>
      </c>
      <c r="K163" s="216" t="s">
        <v>153</v>
      </c>
      <c r="L163" s="221"/>
      <c r="M163" s="222" t="s">
        <v>23</v>
      </c>
      <c r="N163" s="223" t="s">
        <v>46</v>
      </c>
      <c r="O163" s="40"/>
      <c r="P163" s="199">
        <f>O163*H163</f>
        <v>0</v>
      </c>
      <c r="Q163" s="199">
        <v>1</v>
      </c>
      <c r="R163" s="199">
        <f>Q163*H163</f>
        <v>784.34500000000003</v>
      </c>
      <c r="S163" s="199">
        <v>0</v>
      </c>
      <c r="T163" s="200">
        <f>S163*H163</f>
        <v>0</v>
      </c>
      <c r="AR163" s="22" t="s">
        <v>187</v>
      </c>
      <c r="AT163" s="22" t="s">
        <v>320</v>
      </c>
      <c r="AU163" s="22" t="s">
        <v>85</v>
      </c>
      <c r="AY163" s="22" t="s">
        <v>147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2" t="s">
        <v>83</v>
      </c>
      <c r="BK163" s="201">
        <f>ROUND(I163*H163,2)</f>
        <v>0</v>
      </c>
      <c r="BL163" s="22" t="s">
        <v>154</v>
      </c>
      <c r="BM163" s="22" t="s">
        <v>323</v>
      </c>
    </row>
    <row r="164" spans="2:65" s="11" customFormat="1" x14ac:dyDescent="0.3">
      <c r="B164" s="202"/>
      <c r="C164" s="203"/>
      <c r="D164" s="204" t="s">
        <v>156</v>
      </c>
      <c r="E164" s="205" t="s">
        <v>23</v>
      </c>
      <c r="F164" s="206" t="s">
        <v>324</v>
      </c>
      <c r="G164" s="203"/>
      <c r="H164" s="207">
        <v>746.995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156</v>
      </c>
      <c r="AU164" s="213" t="s">
        <v>85</v>
      </c>
      <c r="AV164" s="11" t="s">
        <v>85</v>
      </c>
      <c r="AW164" s="11" t="s">
        <v>38</v>
      </c>
      <c r="AX164" s="11" t="s">
        <v>83</v>
      </c>
      <c r="AY164" s="213" t="s">
        <v>147</v>
      </c>
    </row>
    <row r="165" spans="2:65" s="11" customFormat="1" x14ac:dyDescent="0.3">
      <c r="B165" s="202"/>
      <c r="C165" s="203"/>
      <c r="D165" s="204" t="s">
        <v>156</v>
      </c>
      <c r="E165" s="203"/>
      <c r="F165" s="206" t="s">
        <v>325</v>
      </c>
      <c r="G165" s="203"/>
      <c r="H165" s="207">
        <v>784.34500000000003</v>
      </c>
      <c r="I165" s="208"/>
      <c r="J165" s="203"/>
      <c r="K165" s="203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156</v>
      </c>
      <c r="AU165" s="213" t="s">
        <v>85</v>
      </c>
      <c r="AV165" s="11" t="s">
        <v>85</v>
      </c>
      <c r="AW165" s="11" t="s">
        <v>6</v>
      </c>
      <c r="AX165" s="11" t="s">
        <v>83</v>
      </c>
      <c r="AY165" s="213" t="s">
        <v>147</v>
      </c>
    </row>
    <row r="166" spans="2:65" s="1" customFormat="1" ht="38.25" customHeight="1" x14ac:dyDescent="0.3">
      <c r="B166" s="39"/>
      <c r="C166" s="190" t="s">
        <v>326</v>
      </c>
      <c r="D166" s="190" t="s">
        <v>149</v>
      </c>
      <c r="E166" s="191" t="s">
        <v>327</v>
      </c>
      <c r="F166" s="192" t="s">
        <v>328</v>
      </c>
      <c r="G166" s="193" t="s">
        <v>258</v>
      </c>
      <c r="H166" s="194">
        <v>43.2</v>
      </c>
      <c r="I166" s="195"/>
      <c r="J166" s="196">
        <f>ROUND(I166*H166,2)</f>
        <v>0</v>
      </c>
      <c r="K166" s="192" t="s">
        <v>153</v>
      </c>
      <c r="L166" s="59"/>
      <c r="M166" s="197" t="s">
        <v>23</v>
      </c>
      <c r="N166" s="198" t="s">
        <v>46</v>
      </c>
      <c r="O166" s="40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AR166" s="22" t="s">
        <v>154</v>
      </c>
      <c r="AT166" s="22" t="s">
        <v>149</v>
      </c>
      <c r="AU166" s="22" t="s">
        <v>85</v>
      </c>
      <c r="AY166" s="22" t="s">
        <v>147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22" t="s">
        <v>83</v>
      </c>
      <c r="BK166" s="201">
        <f>ROUND(I166*H166,2)</f>
        <v>0</v>
      </c>
      <c r="BL166" s="22" t="s">
        <v>154</v>
      </c>
      <c r="BM166" s="22" t="s">
        <v>329</v>
      </c>
    </row>
    <row r="167" spans="2:65" s="11" customFormat="1" x14ac:dyDescent="0.3">
      <c r="B167" s="202"/>
      <c r="C167" s="203"/>
      <c r="D167" s="204" t="s">
        <v>156</v>
      </c>
      <c r="E167" s="205" t="s">
        <v>23</v>
      </c>
      <c r="F167" s="206" t="s">
        <v>330</v>
      </c>
      <c r="G167" s="203"/>
      <c r="H167" s="207">
        <v>43.2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156</v>
      </c>
      <c r="AU167" s="213" t="s">
        <v>85</v>
      </c>
      <c r="AV167" s="11" t="s">
        <v>85</v>
      </c>
      <c r="AW167" s="11" t="s">
        <v>38</v>
      </c>
      <c r="AX167" s="11" t="s">
        <v>83</v>
      </c>
      <c r="AY167" s="213" t="s">
        <v>147</v>
      </c>
    </row>
    <row r="168" spans="2:65" s="1" customFormat="1" ht="16.5" customHeight="1" x14ac:dyDescent="0.3">
      <c r="B168" s="39"/>
      <c r="C168" s="214" t="s">
        <v>331</v>
      </c>
      <c r="D168" s="214" t="s">
        <v>320</v>
      </c>
      <c r="E168" s="215" t="s">
        <v>332</v>
      </c>
      <c r="F168" s="216" t="s">
        <v>333</v>
      </c>
      <c r="G168" s="217" t="s">
        <v>308</v>
      </c>
      <c r="H168" s="218">
        <v>116.64</v>
      </c>
      <c r="I168" s="219"/>
      <c r="J168" s="220">
        <f>ROUND(I168*H168,2)</f>
        <v>0</v>
      </c>
      <c r="K168" s="216" t="s">
        <v>153</v>
      </c>
      <c r="L168" s="221"/>
      <c r="M168" s="222" t="s">
        <v>23</v>
      </c>
      <c r="N168" s="223" t="s">
        <v>46</v>
      </c>
      <c r="O168" s="40"/>
      <c r="P168" s="199">
        <f>O168*H168</f>
        <v>0</v>
      </c>
      <c r="Q168" s="199">
        <v>1</v>
      </c>
      <c r="R168" s="199">
        <f>Q168*H168</f>
        <v>116.64</v>
      </c>
      <c r="S168" s="199">
        <v>0</v>
      </c>
      <c r="T168" s="200">
        <f>S168*H168</f>
        <v>0</v>
      </c>
      <c r="AR168" s="22" t="s">
        <v>187</v>
      </c>
      <c r="AT168" s="22" t="s">
        <v>320</v>
      </c>
      <c r="AU168" s="22" t="s">
        <v>85</v>
      </c>
      <c r="AY168" s="22" t="s">
        <v>147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2" t="s">
        <v>83</v>
      </c>
      <c r="BK168" s="201">
        <f>ROUND(I168*H168,2)</f>
        <v>0</v>
      </c>
      <c r="BL168" s="22" t="s">
        <v>154</v>
      </c>
      <c r="BM168" s="22" t="s">
        <v>334</v>
      </c>
    </row>
    <row r="169" spans="2:65" s="11" customFormat="1" x14ac:dyDescent="0.3">
      <c r="B169" s="202"/>
      <c r="C169" s="203"/>
      <c r="D169" s="204" t="s">
        <v>156</v>
      </c>
      <c r="E169" s="203"/>
      <c r="F169" s="206" t="s">
        <v>335</v>
      </c>
      <c r="G169" s="203"/>
      <c r="H169" s="207">
        <v>116.64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156</v>
      </c>
      <c r="AU169" s="213" t="s">
        <v>85</v>
      </c>
      <c r="AV169" s="11" t="s">
        <v>85</v>
      </c>
      <c r="AW169" s="11" t="s">
        <v>6</v>
      </c>
      <c r="AX169" s="11" t="s">
        <v>83</v>
      </c>
      <c r="AY169" s="213" t="s">
        <v>147</v>
      </c>
    </row>
    <row r="170" spans="2:65" s="1" customFormat="1" ht="25.5" customHeight="1" x14ac:dyDescent="0.3">
      <c r="B170" s="39"/>
      <c r="C170" s="190" t="s">
        <v>336</v>
      </c>
      <c r="D170" s="190" t="s">
        <v>149</v>
      </c>
      <c r="E170" s="191" t="s">
        <v>337</v>
      </c>
      <c r="F170" s="192" t="s">
        <v>338</v>
      </c>
      <c r="G170" s="193" t="s">
        <v>160</v>
      </c>
      <c r="H170" s="194">
        <v>1297</v>
      </c>
      <c r="I170" s="195"/>
      <c r="J170" s="196">
        <f>ROUND(I170*H170,2)</f>
        <v>0</v>
      </c>
      <c r="K170" s="192" t="s">
        <v>153</v>
      </c>
      <c r="L170" s="59"/>
      <c r="M170" s="197" t="s">
        <v>23</v>
      </c>
      <c r="N170" s="198" t="s">
        <v>46</v>
      </c>
      <c r="O170" s="40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AR170" s="22" t="s">
        <v>154</v>
      </c>
      <c r="AT170" s="22" t="s">
        <v>149</v>
      </c>
      <c r="AU170" s="22" t="s">
        <v>85</v>
      </c>
      <c r="AY170" s="22" t="s">
        <v>147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2" t="s">
        <v>83</v>
      </c>
      <c r="BK170" s="201">
        <f>ROUND(I170*H170,2)</f>
        <v>0</v>
      </c>
      <c r="BL170" s="22" t="s">
        <v>154</v>
      </c>
      <c r="BM170" s="22" t="s">
        <v>339</v>
      </c>
    </row>
    <row r="171" spans="2:65" s="1" customFormat="1" ht="16.5" customHeight="1" x14ac:dyDescent="0.3">
      <c r="B171" s="39"/>
      <c r="C171" s="214" t="s">
        <v>340</v>
      </c>
      <c r="D171" s="214" t="s">
        <v>320</v>
      </c>
      <c r="E171" s="215" t="s">
        <v>341</v>
      </c>
      <c r="F171" s="216" t="s">
        <v>342</v>
      </c>
      <c r="G171" s="217" t="s">
        <v>343</v>
      </c>
      <c r="H171" s="218">
        <v>45.395000000000003</v>
      </c>
      <c r="I171" s="219"/>
      <c r="J171" s="220">
        <f>ROUND(I171*H171,2)</f>
        <v>0</v>
      </c>
      <c r="K171" s="216" t="s">
        <v>153</v>
      </c>
      <c r="L171" s="221"/>
      <c r="M171" s="222" t="s">
        <v>23</v>
      </c>
      <c r="N171" s="223" t="s">
        <v>46</v>
      </c>
      <c r="O171" s="40"/>
      <c r="P171" s="199">
        <f>O171*H171</f>
        <v>0</v>
      </c>
      <c r="Q171" s="199">
        <v>1E-3</v>
      </c>
      <c r="R171" s="199">
        <f>Q171*H171</f>
        <v>4.5395000000000005E-2</v>
      </c>
      <c r="S171" s="199">
        <v>0</v>
      </c>
      <c r="T171" s="200">
        <f>S171*H171</f>
        <v>0</v>
      </c>
      <c r="AR171" s="22" t="s">
        <v>187</v>
      </c>
      <c r="AT171" s="22" t="s">
        <v>320</v>
      </c>
      <c r="AU171" s="22" t="s">
        <v>85</v>
      </c>
      <c r="AY171" s="22" t="s">
        <v>147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22" t="s">
        <v>83</v>
      </c>
      <c r="BK171" s="201">
        <f>ROUND(I171*H171,2)</f>
        <v>0</v>
      </c>
      <c r="BL171" s="22" t="s">
        <v>154</v>
      </c>
      <c r="BM171" s="22" t="s">
        <v>344</v>
      </c>
    </row>
    <row r="172" spans="2:65" s="11" customFormat="1" x14ac:dyDescent="0.3">
      <c r="B172" s="202"/>
      <c r="C172" s="203"/>
      <c r="D172" s="204" t="s">
        <v>156</v>
      </c>
      <c r="E172" s="203"/>
      <c r="F172" s="206" t="s">
        <v>345</v>
      </c>
      <c r="G172" s="203"/>
      <c r="H172" s="207">
        <v>45.395000000000003</v>
      </c>
      <c r="I172" s="208"/>
      <c r="J172" s="203"/>
      <c r="K172" s="203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156</v>
      </c>
      <c r="AU172" s="213" t="s">
        <v>85</v>
      </c>
      <c r="AV172" s="11" t="s">
        <v>85</v>
      </c>
      <c r="AW172" s="11" t="s">
        <v>6</v>
      </c>
      <c r="AX172" s="11" t="s">
        <v>83</v>
      </c>
      <c r="AY172" s="213" t="s">
        <v>147</v>
      </c>
    </row>
    <row r="173" spans="2:65" s="1" customFormat="1" ht="38.25" customHeight="1" x14ac:dyDescent="0.3">
      <c r="B173" s="39"/>
      <c r="C173" s="190" t="s">
        <v>346</v>
      </c>
      <c r="D173" s="190" t="s">
        <v>149</v>
      </c>
      <c r="E173" s="191" t="s">
        <v>347</v>
      </c>
      <c r="F173" s="192" t="s">
        <v>348</v>
      </c>
      <c r="G173" s="193" t="s">
        <v>160</v>
      </c>
      <c r="H173" s="194">
        <v>1297</v>
      </c>
      <c r="I173" s="195"/>
      <c r="J173" s="196">
        <f>ROUND(I173*H173,2)</f>
        <v>0</v>
      </c>
      <c r="K173" s="192" t="s">
        <v>153</v>
      </c>
      <c r="L173" s="59"/>
      <c r="M173" s="197" t="s">
        <v>23</v>
      </c>
      <c r="N173" s="198" t="s">
        <v>46</v>
      </c>
      <c r="O173" s="40"/>
      <c r="P173" s="199">
        <f>O173*H173</f>
        <v>0</v>
      </c>
      <c r="Q173" s="199">
        <v>0</v>
      </c>
      <c r="R173" s="199">
        <f>Q173*H173</f>
        <v>0</v>
      </c>
      <c r="S173" s="199">
        <v>0</v>
      </c>
      <c r="T173" s="200">
        <f>S173*H173</f>
        <v>0</v>
      </c>
      <c r="AR173" s="22" t="s">
        <v>154</v>
      </c>
      <c r="AT173" s="22" t="s">
        <v>149</v>
      </c>
      <c r="AU173" s="22" t="s">
        <v>85</v>
      </c>
      <c r="AY173" s="22" t="s">
        <v>147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2" t="s">
        <v>83</v>
      </c>
      <c r="BK173" s="201">
        <f>ROUND(I173*H173,2)</f>
        <v>0</v>
      </c>
      <c r="BL173" s="22" t="s">
        <v>154</v>
      </c>
      <c r="BM173" s="22" t="s">
        <v>349</v>
      </c>
    </row>
    <row r="174" spans="2:65" s="1" customFormat="1" ht="38.25" customHeight="1" x14ac:dyDescent="0.3">
      <c r="B174" s="39"/>
      <c r="C174" s="190" t="s">
        <v>350</v>
      </c>
      <c r="D174" s="190" t="s">
        <v>149</v>
      </c>
      <c r="E174" s="191" t="s">
        <v>351</v>
      </c>
      <c r="F174" s="192" t="s">
        <v>352</v>
      </c>
      <c r="G174" s="193" t="s">
        <v>160</v>
      </c>
      <c r="H174" s="194">
        <v>1297</v>
      </c>
      <c r="I174" s="195"/>
      <c r="J174" s="196">
        <f>ROUND(I174*H174,2)</f>
        <v>0</v>
      </c>
      <c r="K174" s="192" t="s">
        <v>153</v>
      </c>
      <c r="L174" s="59"/>
      <c r="M174" s="197" t="s">
        <v>23</v>
      </c>
      <c r="N174" s="198" t="s">
        <v>46</v>
      </c>
      <c r="O174" s="40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AR174" s="22" t="s">
        <v>154</v>
      </c>
      <c r="AT174" s="22" t="s">
        <v>149</v>
      </c>
      <c r="AU174" s="22" t="s">
        <v>85</v>
      </c>
      <c r="AY174" s="22" t="s">
        <v>147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2" t="s">
        <v>83</v>
      </c>
      <c r="BK174" s="201">
        <f>ROUND(I174*H174,2)</f>
        <v>0</v>
      </c>
      <c r="BL174" s="22" t="s">
        <v>154</v>
      </c>
      <c r="BM174" s="22" t="s">
        <v>353</v>
      </c>
    </row>
    <row r="175" spans="2:65" s="1" customFormat="1" ht="25.5" customHeight="1" x14ac:dyDescent="0.3">
      <c r="B175" s="39"/>
      <c r="C175" s="190" t="s">
        <v>354</v>
      </c>
      <c r="D175" s="190" t="s">
        <v>149</v>
      </c>
      <c r="E175" s="191" t="s">
        <v>355</v>
      </c>
      <c r="F175" s="192" t="s">
        <v>356</v>
      </c>
      <c r="G175" s="193" t="s">
        <v>160</v>
      </c>
      <c r="H175" s="194">
        <v>1297</v>
      </c>
      <c r="I175" s="195"/>
      <c r="J175" s="196">
        <f>ROUND(I175*H175,2)</f>
        <v>0</v>
      </c>
      <c r="K175" s="192" t="s">
        <v>153</v>
      </c>
      <c r="L175" s="59"/>
      <c r="M175" s="197" t="s">
        <v>23</v>
      </c>
      <c r="N175" s="198" t="s">
        <v>46</v>
      </c>
      <c r="O175" s="40"/>
      <c r="P175" s="199">
        <f>O175*H175</f>
        <v>0</v>
      </c>
      <c r="Q175" s="199">
        <v>0</v>
      </c>
      <c r="R175" s="199">
        <f>Q175*H175</f>
        <v>0</v>
      </c>
      <c r="S175" s="199">
        <v>0</v>
      </c>
      <c r="T175" s="200">
        <f>S175*H175</f>
        <v>0</v>
      </c>
      <c r="AR175" s="22" t="s">
        <v>154</v>
      </c>
      <c r="AT175" s="22" t="s">
        <v>149</v>
      </c>
      <c r="AU175" s="22" t="s">
        <v>85</v>
      </c>
      <c r="AY175" s="22" t="s">
        <v>147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22" t="s">
        <v>83</v>
      </c>
      <c r="BK175" s="201">
        <f>ROUND(I175*H175,2)</f>
        <v>0</v>
      </c>
      <c r="BL175" s="22" t="s">
        <v>154</v>
      </c>
      <c r="BM175" s="22" t="s">
        <v>357</v>
      </c>
    </row>
    <row r="176" spans="2:65" s="11" customFormat="1" x14ac:dyDescent="0.3">
      <c r="B176" s="202"/>
      <c r="C176" s="203"/>
      <c r="D176" s="204" t="s">
        <v>156</v>
      </c>
      <c r="E176" s="205" t="s">
        <v>23</v>
      </c>
      <c r="F176" s="206" t="s">
        <v>358</v>
      </c>
      <c r="G176" s="203"/>
      <c r="H176" s="207">
        <v>1297</v>
      </c>
      <c r="I176" s="208"/>
      <c r="J176" s="203"/>
      <c r="K176" s="203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156</v>
      </c>
      <c r="AU176" s="213" t="s">
        <v>85</v>
      </c>
      <c r="AV176" s="11" t="s">
        <v>85</v>
      </c>
      <c r="AW176" s="11" t="s">
        <v>38</v>
      </c>
      <c r="AX176" s="11" t="s">
        <v>83</v>
      </c>
      <c r="AY176" s="213" t="s">
        <v>147</v>
      </c>
    </row>
    <row r="177" spans="2:65" s="1" customFormat="1" ht="16.5" customHeight="1" x14ac:dyDescent="0.3">
      <c r="B177" s="39"/>
      <c r="C177" s="214" t="s">
        <v>359</v>
      </c>
      <c r="D177" s="214" t="s">
        <v>320</v>
      </c>
      <c r="E177" s="215" t="s">
        <v>360</v>
      </c>
      <c r="F177" s="216" t="s">
        <v>361</v>
      </c>
      <c r="G177" s="217" t="s">
        <v>258</v>
      </c>
      <c r="H177" s="218">
        <v>168.61</v>
      </c>
      <c r="I177" s="219"/>
      <c r="J177" s="220">
        <f>ROUND(I177*H177,2)</f>
        <v>0</v>
      </c>
      <c r="K177" s="216" t="s">
        <v>153</v>
      </c>
      <c r="L177" s="221"/>
      <c r="M177" s="222" t="s">
        <v>23</v>
      </c>
      <c r="N177" s="223" t="s">
        <v>46</v>
      </c>
      <c r="O177" s="40"/>
      <c r="P177" s="199">
        <f>O177*H177</f>
        <v>0</v>
      </c>
      <c r="Q177" s="199">
        <v>0.21</v>
      </c>
      <c r="R177" s="199">
        <f>Q177*H177</f>
        <v>35.408100000000005</v>
      </c>
      <c r="S177" s="199">
        <v>0</v>
      </c>
      <c r="T177" s="200">
        <f>S177*H177</f>
        <v>0</v>
      </c>
      <c r="AR177" s="22" t="s">
        <v>187</v>
      </c>
      <c r="AT177" s="22" t="s">
        <v>320</v>
      </c>
      <c r="AU177" s="22" t="s">
        <v>85</v>
      </c>
      <c r="AY177" s="22" t="s">
        <v>147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22" t="s">
        <v>83</v>
      </c>
      <c r="BK177" s="201">
        <f>ROUND(I177*H177,2)</f>
        <v>0</v>
      </c>
      <c r="BL177" s="22" t="s">
        <v>154</v>
      </c>
      <c r="BM177" s="22" t="s">
        <v>362</v>
      </c>
    </row>
    <row r="178" spans="2:65" s="11" customFormat="1" x14ac:dyDescent="0.3">
      <c r="B178" s="202"/>
      <c r="C178" s="203"/>
      <c r="D178" s="204" t="s">
        <v>156</v>
      </c>
      <c r="E178" s="203"/>
      <c r="F178" s="206" t="s">
        <v>363</v>
      </c>
      <c r="G178" s="203"/>
      <c r="H178" s="207">
        <v>168.61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156</v>
      </c>
      <c r="AU178" s="213" t="s">
        <v>85</v>
      </c>
      <c r="AV178" s="11" t="s">
        <v>85</v>
      </c>
      <c r="AW178" s="11" t="s">
        <v>6</v>
      </c>
      <c r="AX178" s="11" t="s">
        <v>83</v>
      </c>
      <c r="AY178" s="213" t="s">
        <v>147</v>
      </c>
    </row>
    <row r="179" spans="2:65" s="1" customFormat="1" ht="25.5" customHeight="1" x14ac:dyDescent="0.3">
      <c r="B179" s="39"/>
      <c r="C179" s="190" t="s">
        <v>364</v>
      </c>
      <c r="D179" s="190" t="s">
        <v>149</v>
      </c>
      <c r="E179" s="191" t="s">
        <v>365</v>
      </c>
      <c r="F179" s="192" t="s">
        <v>366</v>
      </c>
      <c r="G179" s="193" t="s">
        <v>160</v>
      </c>
      <c r="H179" s="194">
        <v>1297</v>
      </c>
      <c r="I179" s="195"/>
      <c r="J179" s="196">
        <f t="shared" ref="J179:J188" si="10">ROUND(I179*H179,2)</f>
        <v>0</v>
      </c>
      <c r="K179" s="192" t="s">
        <v>153</v>
      </c>
      <c r="L179" s="59"/>
      <c r="M179" s="197" t="s">
        <v>23</v>
      </c>
      <c r="N179" s="198" t="s">
        <v>46</v>
      </c>
      <c r="O179" s="40"/>
      <c r="P179" s="199">
        <f t="shared" ref="P179:P188" si="11">O179*H179</f>
        <v>0</v>
      </c>
      <c r="Q179" s="199">
        <v>0</v>
      </c>
      <c r="R179" s="199">
        <f t="shared" ref="R179:R188" si="12">Q179*H179</f>
        <v>0</v>
      </c>
      <c r="S179" s="199">
        <v>0</v>
      </c>
      <c r="T179" s="200">
        <f t="shared" ref="T179:T188" si="13">S179*H179</f>
        <v>0</v>
      </c>
      <c r="AR179" s="22" t="s">
        <v>154</v>
      </c>
      <c r="AT179" s="22" t="s">
        <v>149</v>
      </c>
      <c r="AU179" s="22" t="s">
        <v>85</v>
      </c>
      <c r="AY179" s="22" t="s">
        <v>147</v>
      </c>
      <c r="BE179" s="201">
        <f t="shared" ref="BE179:BE188" si="14">IF(N179="základní",J179,0)</f>
        <v>0</v>
      </c>
      <c r="BF179" s="201">
        <f t="shared" ref="BF179:BF188" si="15">IF(N179="snížená",J179,0)</f>
        <v>0</v>
      </c>
      <c r="BG179" s="201">
        <f t="shared" ref="BG179:BG188" si="16">IF(N179="zákl. přenesená",J179,0)</f>
        <v>0</v>
      </c>
      <c r="BH179" s="201">
        <f t="shared" ref="BH179:BH188" si="17">IF(N179="sníž. přenesená",J179,0)</f>
        <v>0</v>
      </c>
      <c r="BI179" s="201">
        <f t="shared" ref="BI179:BI188" si="18">IF(N179="nulová",J179,0)</f>
        <v>0</v>
      </c>
      <c r="BJ179" s="22" t="s">
        <v>83</v>
      </c>
      <c r="BK179" s="201">
        <f t="shared" ref="BK179:BK188" si="19">ROUND(I179*H179,2)</f>
        <v>0</v>
      </c>
      <c r="BL179" s="22" t="s">
        <v>154</v>
      </c>
      <c r="BM179" s="22" t="s">
        <v>367</v>
      </c>
    </row>
    <row r="180" spans="2:65" s="1" customFormat="1" ht="25.5" customHeight="1" x14ac:dyDescent="0.3">
      <c r="B180" s="39"/>
      <c r="C180" s="190" t="s">
        <v>368</v>
      </c>
      <c r="D180" s="190" t="s">
        <v>149</v>
      </c>
      <c r="E180" s="191" t="s">
        <v>369</v>
      </c>
      <c r="F180" s="192" t="s">
        <v>370</v>
      </c>
      <c r="G180" s="193" t="s">
        <v>166</v>
      </c>
      <c r="H180" s="194">
        <v>1</v>
      </c>
      <c r="I180" s="195"/>
      <c r="J180" s="196">
        <f t="shared" si="10"/>
        <v>0</v>
      </c>
      <c r="K180" s="192" t="s">
        <v>153</v>
      </c>
      <c r="L180" s="59"/>
      <c r="M180" s="197" t="s">
        <v>23</v>
      </c>
      <c r="N180" s="198" t="s">
        <v>46</v>
      </c>
      <c r="O180" s="40"/>
      <c r="P180" s="199">
        <f t="shared" si="11"/>
        <v>0</v>
      </c>
      <c r="Q180" s="199">
        <v>0</v>
      </c>
      <c r="R180" s="199">
        <f t="shared" si="12"/>
        <v>0</v>
      </c>
      <c r="S180" s="199">
        <v>0</v>
      </c>
      <c r="T180" s="200">
        <f t="shared" si="13"/>
        <v>0</v>
      </c>
      <c r="AR180" s="22" t="s">
        <v>154</v>
      </c>
      <c r="AT180" s="22" t="s">
        <v>149</v>
      </c>
      <c r="AU180" s="22" t="s">
        <v>85</v>
      </c>
      <c r="AY180" s="22" t="s">
        <v>147</v>
      </c>
      <c r="BE180" s="201">
        <f t="shared" si="14"/>
        <v>0</v>
      </c>
      <c r="BF180" s="201">
        <f t="shared" si="15"/>
        <v>0</v>
      </c>
      <c r="BG180" s="201">
        <f t="shared" si="16"/>
        <v>0</v>
      </c>
      <c r="BH180" s="201">
        <f t="shared" si="17"/>
        <v>0</v>
      </c>
      <c r="BI180" s="201">
        <f t="shared" si="18"/>
        <v>0</v>
      </c>
      <c r="BJ180" s="22" t="s">
        <v>83</v>
      </c>
      <c r="BK180" s="201">
        <f t="shared" si="19"/>
        <v>0</v>
      </c>
      <c r="BL180" s="22" t="s">
        <v>154</v>
      </c>
      <c r="BM180" s="22" t="s">
        <v>371</v>
      </c>
    </row>
    <row r="181" spans="2:65" s="1" customFormat="1" ht="16.5" customHeight="1" x14ac:dyDescent="0.3">
      <c r="B181" s="39"/>
      <c r="C181" s="214" t="s">
        <v>372</v>
      </c>
      <c r="D181" s="214" t="s">
        <v>320</v>
      </c>
      <c r="E181" s="215" t="s">
        <v>373</v>
      </c>
      <c r="F181" s="216" t="s">
        <v>374</v>
      </c>
      <c r="G181" s="217" t="s">
        <v>258</v>
      </c>
      <c r="H181" s="218">
        <v>1</v>
      </c>
      <c r="I181" s="219"/>
      <c r="J181" s="220">
        <f t="shared" si="10"/>
        <v>0</v>
      </c>
      <c r="K181" s="216" t="s">
        <v>153</v>
      </c>
      <c r="L181" s="221"/>
      <c r="M181" s="222" t="s">
        <v>23</v>
      </c>
      <c r="N181" s="223" t="s">
        <v>46</v>
      </c>
      <c r="O181" s="40"/>
      <c r="P181" s="199">
        <f t="shared" si="11"/>
        <v>0</v>
      </c>
      <c r="Q181" s="199">
        <v>0.22</v>
      </c>
      <c r="R181" s="199">
        <f t="shared" si="12"/>
        <v>0.22</v>
      </c>
      <c r="S181" s="199">
        <v>0</v>
      </c>
      <c r="T181" s="200">
        <f t="shared" si="13"/>
        <v>0</v>
      </c>
      <c r="AR181" s="22" t="s">
        <v>187</v>
      </c>
      <c r="AT181" s="22" t="s">
        <v>320</v>
      </c>
      <c r="AU181" s="22" t="s">
        <v>85</v>
      </c>
      <c r="AY181" s="22" t="s">
        <v>147</v>
      </c>
      <c r="BE181" s="201">
        <f t="shared" si="14"/>
        <v>0</v>
      </c>
      <c r="BF181" s="201">
        <f t="shared" si="15"/>
        <v>0</v>
      </c>
      <c r="BG181" s="201">
        <f t="shared" si="16"/>
        <v>0</v>
      </c>
      <c r="BH181" s="201">
        <f t="shared" si="17"/>
        <v>0</v>
      </c>
      <c r="BI181" s="201">
        <f t="shared" si="18"/>
        <v>0</v>
      </c>
      <c r="BJ181" s="22" t="s">
        <v>83</v>
      </c>
      <c r="BK181" s="201">
        <f t="shared" si="19"/>
        <v>0</v>
      </c>
      <c r="BL181" s="22" t="s">
        <v>154</v>
      </c>
      <c r="BM181" s="22" t="s">
        <v>375</v>
      </c>
    </row>
    <row r="182" spans="2:65" s="1" customFormat="1" ht="25.5" customHeight="1" x14ac:dyDescent="0.3">
      <c r="B182" s="39"/>
      <c r="C182" s="190" t="s">
        <v>376</v>
      </c>
      <c r="D182" s="190" t="s">
        <v>149</v>
      </c>
      <c r="E182" s="191" t="s">
        <v>377</v>
      </c>
      <c r="F182" s="192" t="s">
        <v>378</v>
      </c>
      <c r="G182" s="193" t="s">
        <v>160</v>
      </c>
      <c r="H182" s="194">
        <v>1297</v>
      </c>
      <c r="I182" s="195"/>
      <c r="J182" s="196">
        <f t="shared" si="10"/>
        <v>0</v>
      </c>
      <c r="K182" s="192" t="s">
        <v>153</v>
      </c>
      <c r="L182" s="59"/>
      <c r="M182" s="197" t="s">
        <v>23</v>
      </c>
      <c r="N182" s="198" t="s">
        <v>46</v>
      </c>
      <c r="O182" s="40"/>
      <c r="P182" s="199">
        <f t="shared" si="11"/>
        <v>0</v>
      </c>
      <c r="Q182" s="199">
        <v>0</v>
      </c>
      <c r="R182" s="199">
        <f t="shared" si="12"/>
        <v>0</v>
      </c>
      <c r="S182" s="199">
        <v>0</v>
      </c>
      <c r="T182" s="200">
        <f t="shared" si="13"/>
        <v>0</v>
      </c>
      <c r="AR182" s="22" t="s">
        <v>154</v>
      </c>
      <c r="AT182" s="22" t="s">
        <v>149</v>
      </c>
      <c r="AU182" s="22" t="s">
        <v>85</v>
      </c>
      <c r="AY182" s="22" t="s">
        <v>147</v>
      </c>
      <c r="BE182" s="201">
        <f t="shared" si="14"/>
        <v>0</v>
      </c>
      <c r="BF182" s="201">
        <f t="shared" si="15"/>
        <v>0</v>
      </c>
      <c r="BG182" s="201">
        <f t="shared" si="16"/>
        <v>0</v>
      </c>
      <c r="BH182" s="201">
        <f t="shared" si="17"/>
        <v>0</v>
      </c>
      <c r="BI182" s="201">
        <f t="shared" si="18"/>
        <v>0</v>
      </c>
      <c r="BJ182" s="22" t="s">
        <v>83</v>
      </c>
      <c r="BK182" s="201">
        <f t="shared" si="19"/>
        <v>0</v>
      </c>
      <c r="BL182" s="22" t="s">
        <v>154</v>
      </c>
      <c r="BM182" s="22" t="s">
        <v>379</v>
      </c>
    </row>
    <row r="183" spans="2:65" s="1" customFormat="1" ht="16.5" customHeight="1" x14ac:dyDescent="0.3">
      <c r="B183" s="39"/>
      <c r="C183" s="190" t="s">
        <v>380</v>
      </c>
      <c r="D183" s="190" t="s">
        <v>149</v>
      </c>
      <c r="E183" s="191" t="s">
        <v>381</v>
      </c>
      <c r="F183" s="192" t="s">
        <v>382</v>
      </c>
      <c r="G183" s="193" t="s">
        <v>160</v>
      </c>
      <c r="H183" s="194">
        <v>1297</v>
      </c>
      <c r="I183" s="195"/>
      <c r="J183" s="196">
        <f t="shared" si="10"/>
        <v>0</v>
      </c>
      <c r="K183" s="192" t="s">
        <v>153</v>
      </c>
      <c r="L183" s="59"/>
      <c r="M183" s="197" t="s">
        <v>23</v>
      </c>
      <c r="N183" s="198" t="s">
        <v>46</v>
      </c>
      <c r="O183" s="40"/>
      <c r="P183" s="199">
        <f t="shared" si="11"/>
        <v>0</v>
      </c>
      <c r="Q183" s="199">
        <v>0</v>
      </c>
      <c r="R183" s="199">
        <f t="shared" si="12"/>
        <v>0</v>
      </c>
      <c r="S183" s="199">
        <v>0</v>
      </c>
      <c r="T183" s="200">
        <f t="shared" si="13"/>
        <v>0</v>
      </c>
      <c r="AR183" s="22" t="s">
        <v>154</v>
      </c>
      <c r="AT183" s="22" t="s">
        <v>149</v>
      </c>
      <c r="AU183" s="22" t="s">
        <v>85</v>
      </c>
      <c r="AY183" s="22" t="s">
        <v>147</v>
      </c>
      <c r="BE183" s="201">
        <f t="shared" si="14"/>
        <v>0</v>
      </c>
      <c r="BF183" s="201">
        <f t="shared" si="15"/>
        <v>0</v>
      </c>
      <c r="BG183" s="201">
        <f t="shared" si="16"/>
        <v>0</v>
      </c>
      <c r="BH183" s="201">
        <f t="shared" si="17"/>
        <v>0</v>
      </c>
      <c r="BI183" s="201">
        <f t="shared" si="18"/>
        <v>0</v>
      </c>
      <c r="BJ183" s="22" t="s">
        <v>83</v>
      </c>
      <c r="BK183" s="201">
        <f t="shared" si="19"/>
        <v>0</v>
      </c>
      <c r="BL183" s="22" t="s">
        <v>154</v>
      </c>
      <c r="BM183" s="22" t="s">
        <v>383</v>
      </c>
    </row>
    <row r="184" spans="2:65" s="1" customFormat="1" ht="25.5" customHeight="1" x14ac:dyDescent="0.3">
      <c r="B184" s="39"/>
      <c r="C184" s="190" t="s">
        <v>384</v>
      </c>
      <c r="D184" s="190" t="s">
        <v>149</v>
      </c>
      <c r="E184" s="191" t="s">
        <v>385</v>
      </c>
      <c r="F184" s="192" t="s">
        <v>386</v>
      </c>
      <c r="G184" s="193" t="s">
        <v>166</v>
      </c>
      <c r="H184" s="194">
        <v>1</v>
      </c>
      <c r="I184" s="195"/>
      <c r="J184" s="196">
        <f t="shared" si="10"/>
        <v>0</v>
      </c>
      <c r="K184" s="192" t="s">
        <v>153</v>
      </c>
      <c r="L184" s="59"/>
      <c r="M184" s="197" t="s">
        <v>23</v>
      </c>
      <c r="N184" s="198" t="s">
        <v>46</v>
      </c>
      <c r="O184" s="40"/>
      <c r="P184" s="199">
        <f t="shared" si="11"/>
        <v>0</v>
      </c>
      <c r="Q184" s="199">
        <v>0</v>
      </c>
      <c r="R184" s="199">
        <f t="shared" si="12"/>
        <v>0</v>
      </c>
      <c r="S184" s="199">
        <v>0</v>
      </c>
      <c r="T184" s="200">
        <f t="shared" si="13"/>
        <v>0</v>
      </c>
      <c r="AR184" s="22" t="s">
        <v>154</v>
      </c>
      <c r="AT184" s="22" t="s">
        <v>149</v>
      </c>
      <c r="AU184" s="22" t="s">
        <v>85</v>
      </c>
      <c r="AY184" s="22" t="s">
        <v>147</v>
      </c>
      <c r="BE184" s="201">
        <f t="shared" si="14"/>
        <v>0</v>
      </c>
      <c r="BF184" s="201">
        <f t="shared" si="15"/>
        <v>0</v>
      </c>
      <c r="BG184" s="201">
        <f t="shared" si="16"/>
        <v>0</v>
      </c>
      <c r="BH184" s="201">
        <f t="shared" si="17"/>
        <v>0</v>
      </c>
      <c r="BI184" s="201">
        <f t="shared" si="18"/>
        <v>0</v>
      </c>
      <c r="BJ184" s="22" t="s">
        <v>83</v>
      </c>
      <c r="BK184" s="201">
        <f t="shared" si="19"/>
        <v>0</v>
      </c>
      <c r="BL184" s="22" t="s">
        <v>154</v>
      </c>
      <c r="BM184" s="22" t="s">
        <v>387</v>
      </c>
    </row>
    <row r="185" spans="2:65" s="1" customFormat="1" ht="16.5" customHeight="1" x14ac:dyDescent="0.3">
      <c r="B185" s="39"/>
      <c r="C185" s="214" t="s">
        <v>388</v>
      </c>
      <c r="D185" s="214" t="s">
        <v>320</v>
      </c>
      <c r="E185" s="215" t="s">
        <v>389</v>
      </c>
      <c r="F185" s="216" t="s">
        <v>390</v>
      </c>
      <c r="G185" s="217" t="s">
        <v>166</v>
      </c>
      <c r="H185" s="218">
        <v>1</v>
      </c>
      <c r="I185" s="219"/>
      <c r="J185" s="220">
        <f t="shared" si="10"/>
        <v>0</v>
      </c>
      <c r="K185" s="216" t="s">
        <v>153</v>
      </c>
      <c r="L185" s="221"/>
      <c r="M185" s="222" t="s">
        <v>23</v>
      </c>
      <c r="N185" s="223" t="s">
        <v>46</v>
      </c>
      <c r="O185" s="40"/>
      <c r="P185" s="199">
        <f t="shared" si="11"/>
        <v>0</v>
      </c>
      <c r="Q185" s="199">
        <v>1E-3</v>
      </c>
      <c r="R185" s="199">
        <f t="shared" si="12"/>
        <v>1E-3</v>
      </c>
      <c r="S185" s="199">
        <v>0</v>
      </c>
      <c r="T185" s="200">
        <f t="shared" si="13"/>
        <v>0</v>
      </c>
      <c r="AR185" s="22" t="s">
        <v>187</v>
      </c>
      <c r="AT185" s="22" t="s">
        <v>320</v>
      </c>
      <c r="AU185" s="22" t="s">
        <v>85</v>
      </c>
      <c r="AY185" s="22" t="s">
        <v>147</v>
      </c>
      <c r="BE185" s="201">
        <f t="shared" si="14"/>
        <v>0</v>
      </c>
      <c r="BF185" s="201">
        <f t="shared" si="15"/>
        <v>0</v>
      </c>
      <c r="BG185" s="201">
        <f t="shared" si="16"/>
        <v>0</v>
      </c>
      <c r="BH185" s="201">
        <f t="shared" si="17"/>
        <v>0</v>
      </c>
      <c r="BI185" s="201">
        <f t="shared" si="18"/>
        <v>0</v>
      </c>
      <c r="BJ185" s="22" t="s">
        <v>83</v>
      </c>
      <c r="BK185" s="201">
        <f t="shared" si="19"/>
        <v>0</v>
      </c>
      <c r="BL185" s="22" t="s">
        <v>154</v>
      </c>
      <c r="BM185" s="22" t="s">
        <v>391</v>
      </c>
    </row>
    <row r="186" spans="2:65" s="1" customFormat="1" ht="16.5" customHeight="1" x14ac:dyDescent="0.3">
      <c r="B186" s="39"/>
      <c r="C186" s="190" t="s">
        <v>392</v>
      </c>
      <c r="D186" s="190" t="s">
        <v>149</v>
      </c>
      <c r="E186" s="191" t="s">
        <v>393</v>
      </c>
      <c r="F186" s="192" t="s">
        <v>394</v>
      </c>
      <c r="G186" s="193" t="s">
        <v>166</v>
      </c>
      <c r="H186" s="194">
        <v>1</v>
      </c>
      <c r="I186" s="195"/>
      <c r="J186" s="196">
        <f t="shared" si="10"/>
        <v>0</v>
      </c>
      <c r="K186" s="192" t="s">
        <v>23</v>
      </c>
      <c r="L186" s="59"/>
      <c r="M186" s="197" t="s">
        <v>23</v>
      </c>
      <c r="N186" s="198" t="s">
        <v>46</v>
      </c>
      <c r="O186" s="40"/>
      <c r="P186" s="199">
        <f t="shared" si="11"/>
        <v>0</v>
      </c>
      <c r="Q186" s="199">
        <v>5.0000000000000002E-5</v>
      </c>
      <c r="R186" s="199">
        <f t="shared" si="12"/>
        <v>5.0000000000000002E-5</v>
      </c>
      <c r="S186" s="199">
        <v>0</v>
      </c>
      <c r="T186" s="200">
        <f t="shared" si="13"/>
        <v>0</v>
      </c>
      <c r="AR186" s="22" t="s">
        <v>154</v>
      </c>
      <c r="AT186" s="22" t="s">
        <v>149</v>
      </c>
      <c r="AU186" s="22" t="s">
        <v>85</v>
      </c>
      <c r="AY186" s="22" t="s">
        <v>147</v>
      </c>
      <c r="BE186" s="201">
        <f t="shared" si="14"/>
        <v>0</v>
      </c>
      <c r="BF186" s="201">
        <f t="shared" si="15"/>
        <v>0</v>
      </c>
      <c r="BG186" s="201">
        <f t="shared" si="16"/>
        <v>0</v>
      </c>
      <c r="BH186" s="201">
        <f t="shared" si="17"/>
        <v>0</v>
      </c>
      <c r="BI186" s="201">
        <f t="shared" si="18"/>
        <v>0</v>
      </c>
      <c r="BJ186" s="22" t="s">
        <v>83</v>
      </c>
      <c r="BK186" s="201">
        <f t="shared" si="19"/>
        <v>0</v>
      </c>
      <c r="BL186" s="22" t="s">
        <v>154</v>
      </c>
      <c r="BM186" s="22" t="s">
        <v>395</v>
      </c>
    </row>
    <row r="187" spans="2:65" s="1" customFormat="1" ht="16.5" customHeight="1" x14ac:dyDescent="0.3">
      <c r="B187" s="39"/>
      <c r="C187" s="190" t="s">
        <v>396</v>
      </c>
      <c r="D187" s="190" t="s">
        <v>149</v>
      </c>
      <c r="E187" s="191" t="s">
        <v>397</v>
      </c>
      <c r="F187" s="192" t="s">
        <v>398</v>
      </c>
      <c r="G187" s="193" t="s">
        <v>258</v>
      </c>
      <c r="H187" s="194">
        <v>1</v>
      </c>
      <c r="I187" s="195"/>
      <c r="J187" s="196">
        <f t="shared" si="10"/>
        <v>0</v>
      </c>
      <c r="K187" s="192" t="s">
        <v>153</v>
      </c>
      <c r="L187" s="59"/>
      <c r="M187" s="197" t="s">
        <v>23</v>
      </c>
      <c r="N187" s="198" t="s">
        <v>46</v>
      </c>
      <c r="O187" s="40"/>
      <c r="P187" s="199">
        <f t="shared" si="11"/>
        <v>0</v>
      </c>
      <c r="Q187" s="199">
        <v>0</v>
      </c>
      <c r="R187" s="199">
        <f t="shared" si="12"/>
        <v>0</v>
      </c>
      <c r="S187" s="199">
        <v>0</v>
      </c>
      <c r="T187" s="200">
        <f t="shared" si="13"/>
        <v>0</v>
      </c>
      <c r="AR187" s="22" t="s">
        <v>154</v>
      </c>
      <c r="AT187" s="22" t="s">
        <v>149</v>
      </c>
      <c r="AU187" s="22" t="s">
        <v>85</v>
      </c>
      <c r="AY187" s="22" t="s">
        <v>147</v>
      </c>
      <c r="BE187" s="201">
        <f t="shared" si="14"/>
        <v>0</v>
      </c>
      <c r="BF187" s="201">
        <f t="shared" si="15"/>
        <v>0</v>
      </c>
      <c r="BG187" s="201">
        <f t="shared" si="16"/>
        <v>0</v>
      </c>
      <c r="BH187" s="201">
        <f t="shared" si="17"/>
        <v>0</v>
      </c>
      <c r="BI187" s="201">
        <f t="shared" si="18"/>
        <v>0</v>
      </c>
      <c r="BJ187" s="22" t="s">
        <v>83</v>
      </c>
      <c r="BK187" s="201">
        <f t="shared" si="19"/>
        <v>0</v>
      </c>
      <c r="BL187" s="22" t="s">
        <v>154</v>
      </c>
      <c r="BM187" s="22" t="s">
        <v>399</v>
      </c>
    </row>
    <row r="188" spans="2:65" s="1" customFormat="1" ht="25.5" customHeight="1" x14ac:dyDescent="0.3">
      <c r="B188" s="39"/>
      <c r="C188" s="190" t="s">
        <v>400</v>
      </c>
      <c r="D188" s="190" t="s">
        <v>149</v>
      </c>
      <c r="E188" s="191" t="s">
        <v>401</v>
      </c>
      <c r="F188" s="192" t="s">
        <v>402</v>
      </c>
      <c r="G188" s="193" t="s">
        <v>258</v>
      </c>
      <c r="H188" s="194">
        <v>10</v>
      </c>
      <c r="I188" s="195"/>
      <c r="J188" s="196">
        <f t="shared" si="10"/>
        <v>0</v>
      </c>
      <c r="K188" s="192" t="s">
        <v>153</v>
      </c>
      <c r="L188" s="59"/>
      <c r="M188" s="197" t="s">
        <v>23</v>
      </c>
      <c r="N188" s="198" t="s">
        <v>46</v>
      </c>
      <c r="O188" s="40"/>
      <c r="P188" s="199">
        <f t="shared" si="11"/>
        <v>0</v>
      </c>
      <c r="Q188" s="199">
        <v>0</v>
      </c>
      <c r="R188" s="199">
        <f t="shared" si="12"/>
        <v>0</v>
      </c>
      <c r="S188" s="199">
        <v>0</v>
      </c>
      <c r="T188" s="200">
        <f t="shared" si="13"/>
        <v>0</v>
      </c>
      <c r="AR188" s="22" t="s">
        <v>154</v>
      </c>
      <c r="AT188" s="22" t="s">
        <v>149</v>
      </c>
      <c r="AU188" s="22" t="s">
        <v>85</v>
      </c>
      <c r="AY188" s="22" t="s">
        <v>147</v>
      </c>
      <c r="BE188" s="201">
        <f t="shared" si="14"/>
        <v>0</v>
      </c>
      <c r="BF188" s="201">
        <f t="shared" si="15"/>
        <v>0</v>
      </c>
      <c r="BG188" s="201">
        <f t="shared" si="16"/>
        <v>0</v>
      </c>
      <c r="BH188" s="201">
        <f t="shared" si="17"/>
        <v>0</v>
      </c>
      <c r="BI188" s="201">
        <f t="shared" si="18"/>
        <v>0</v>
      </c>
      <c r="BJ188" s="22" t="s">
        <v>83</v>
      </c>
      <c r="BK188" s="201">
        <f t="shared" si="19"/>
        <v>0</v>
      </c>
      <c r="BL188" s="22" t="s">
        <v>154</v>
      </c>
      <c r="BM188" s="22" t="s">
        <v>403</v>
      </c>
    </row>
    <row r="189" spans="2:65" s="11" customFormat="1" x14ac:dyDescent="0.3">
      <c r="B189" s="202"/>
      <c r="C189" s="203"/>
      <c r="D189" s="204" t="s">
        <v>156</v>
      </c>
      <c r="E189" s="203"/>
      <c r="F189" s="206" t="s">
        <v>404</v>
      </c>
      <c r="G189" s="203"/>
      <c r="H189" s="207">
        <v>10</v>
      </c>
      <c r="I189" s="208"/>
      <c r="J189" s="203"/>
      <c r="K189" s="203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156</v>
      </c>
      <c r="AU189" s="213" t="s">
        <v>85</v>
      </c>
      <c r="AV189" s="11" t="s">
        <v>85</v>
      </c>
      <c r="AW189" s="11" t="s">
        <v>6</v>
      </c>
      <c r="AX189" s="11" t="s">
        <v>83</v>
      </c>
      <c r="AY189" s="213" t="s">
        <v>147</v>
      </c>
    </row>
    <row r="190" spans="2:65" s="10" customFormat="1" ht="29.85" customHeight="1" x14ac:dyDescent="0.3">
      <c r="B190" s="174"/>
      <c r="C190" s="175"/>
      <c r="D190" s="176" t="s">
        <v>74</v>
      </c>
      <c r="E190" s="188" t="s">
        <v>85</v>
      </c>
      <c r="F190" s="188" t="s">
        <v>405</v>
      </c>
      <c r="G190" s="175"/>
      <c r="H190" s="175"/>
      <c r="I190" s="178"/>
      <c r="J190" s="189">
        <f>BK190</f>
        <v>0</v>
      </c>
      <c r="K190" s="175"/>
      <c r="L190" s="180"/>
      <c r="M190" s="181"/>
      <c r="N190" s="182"/>
      <c r="O190" s="182"/>
      <c r="P190" s="183">
        <f>SUM(P191:P224)</f>
        <v>0</v>
      </c>
      <c r="Q190" s="182"/>
      <c r="R190" s="183">
        <f>SUM(R191:R224)</f>
        <v>188.86631315</v>
      </c>
      <c r="S190" s="182"/>
      <c r="T190" s="184">
        <f>SUM(T191:T224)</f>
        <v>0</v>
      </c>
      <c r="AR190" s="185" t="s">
        <v>83</v>
      </c>
      <c r="AT190" s="186" t="s">
        <v>74</v>
      </c>
      <c r="AU190" s="186" t="s">
        <v>83</v>
      </c>
      <c r="AY190" s="185" t="s">
        <v>147</v>
      </c>
      <c r="BK190" s="187">
        <f>SUM(BK191:BK224)</f>
        <v>0</v>
      </c>
    </row>
    <row r="191" spans="2:65" s="1" customFormat="1" ht="16.5" customHeight="1" x14ac:dyDescent="0.3">
      <c r="B191" s="39"/>
      <c r="C191" s="190" t="s">
        <v>406</v>
      </c>
      <c r="D191" s="190" t="s">
        <v>149</v>
      </c>
      <c r="E191" s="191" t="s">
        <v>407</v>
      </c>
      <c r="F191" s="192" t="s">
        <v>408</v>
      </c>
      <c r="G191" s="193" t="s">
        <v>258</v>
      </c>
      <c r="H191" s="194">
        <v>17.262</v>
      </c>
      <c r="I191" s="195"/>
      <c r="J191" s="196">
        <f>ROUND(I191*H191,2)</f>
        <v>0</v>
      </c>
      <c r="K191" s="192" t="s">
        <v>153</v>
      </c>
      <c r="L191" s="59"/>
      <c r="M191" s="197" t="s">
        <v>23</v>
      </c>
      <c r="N191" s="198" t="s">
        <v>46</v>
      </c>
      <c r="O191" s="40"/>
      <c r="P191" s="199">
        <f>O191*H191</f>
        <v>0</v>
      </c>
      <c r="Q191" s="199">
        <v>2.2563399999999998</v>
      </c>
      <c r="R191" s="199">
        <f>Q191*H191</f>
        <v>38.948941079999997</v>
      </c>
      <c r="S191" s="199">
        <v>0</v>
      </c>
      <c r="T191" s="200">
        <f>S191*H191</f>
        <v>0</v>
      </c>
      <c r="AR191" s="22" t="s">
        <v>154</v>
      </c>
      <c r="AT191" s="22" t="s">
        <v>149</v>
      </c>
      <c r="AU191" s="22" t="s">
        <v>85</v>
      </c>
      <c r="AY191" s="22" t="s">
        <v>147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22" t="s">
        <v>83</v>
      </c>
      <c r="BK191" s="201">
        <f>ROUND(I191*H191,2)</f>
        <v>0</v>
      </c>
      <c r="BL191" s="22" t="s">
        <v>154</v>
      </c>
      <c r="BM191" s="22" t="s">
        <v>409</v>
      </c>
    </row>
    <row r="192" spans="2:65" s="11" customFormat="1" x14ac:dyDescent="0.3">
      <c r="B192" s="202"/>
      <c r="C192" s="203"/>
      <c r="D192" s="204" t="s">
        <v>156</v>
      </c>
      <c r="E192" s="205" t="s">
        <v>23</v>
      </c>
      <c r="F192" s="206" t="s">
        <v>410</v>
      </c>
      <c r="G192" s="203"/>
      <c r="H192" s="207">
        <v>15.912000000000001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156</v>
      </c>
      <c r="AU192" s="213" t="s">
        <v>85</v>
      </c>
      <c r="AV192" s="11" t="s">
        <v>85</v>
      </c>
      <c r="AW192" s="11" t="s">
        <v>38</v>
      </c>
      <c r="AX192" s="11" t="s">
        <v>75</v>
      </c>
      <c r="AY192" s="213" t="s">
        <v>147</v>
      </c>
    </row>
    <row r="193" spans="2:65" s="11" customFormat="1" x14ac:dyDescent="0.3">
      <c r="B193" s="202"/>
      <c r="C193" s="203"/>
      <c r="D193" s="204" t="s">
        <v>156</v>
      </c>
      <c r="E193" s="205" t="s">
        <v>23</v>
      </c>
      <c r="F193" s="206" t="s">
        <v>411</v>
      </c>
      <c r="G193" s="203"/>
      <c r="H193" s="207">
        <v>1.35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156</v>
      </c>
      <c r="AU193" s="213" t="s">
        <v>85</v>
      </c>
      <c r="AV193" s="11" t="s">
        <v>85</v>
      </c>
      <c r="AW193" s="11" t="s">
        <v>38</v>
      </c>
      <c r="AX193" s="11" t="s">
        <v>75</v>
      </c>
      <c r="AY193" s="213" t="s">
        <v>147</v>
      </c>
    </row>
    <row r="194" spans="2:65" s="12" customFormat="1" x14ac:dyDescent="0.3">
      <c r="B194" s="224"/>
      <c r="C194" s="225"/>
      <c r="D194" s="204" t="s">
        <v>156</v>
      </c>
      <c r="E194" s="226" t="s">
        <v>23</v>
      </c>
      <c r="F194" s="227" t="s">
        <v>412</v>
      </c>
      <c r="G194" s="225"/>
      <c r="H194" s="228">
        <v>17.262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AT194" s="234" t="s">
        <v>156</v>
      </c>
      <c r="AU194" s="234" t="s">
        <v>85</v>
      </c>
      <c r="AV194" s="12" t="s">
        <v>154</v>
      </c>
      <c r="AW194" s="12" t="s">
        <v>38</v>
      </c>
      <c r="AX194" s="12" t="s">
        <v>83</v>
      </c>
      <c r="AY194" s="234" t="s">
        <v>147</v>
      </c>
    </row>
    <row r="195" spans="2:65" s="1" customFormat="1" ht="25.5" customHeight="1" x14ac:dyDescent="0.3">
      <c r="B195" s="39"/>
      <c r="C195" s="190" t="s">
        <v>413</v>
      </c>
      <c r="D195" s="190" t="s">
        <v>149</v>
      </c>
      <c r="E195" s="191" t="s">
        <v>414</v>
      </c>
      <c r="F195" s="192" t="s">
        <v>415</v>
      </c>
      <c r="G195" s="193" t="s">
        <v>258</v>
      </c>
      <c r="H195" s="194">
        <v>45.695999999999998</v>
      </c>
      <c r="I195" s="195"/>
      <c r="J195" s="196">
        <f>ROUND(I195*H195,2)</f>
        <v>0</v>
      </c>
      <c r="K195" s="192" t="s">
        <v>23</v>
      </c>
      <c r="L195" s="59"/>
      <c r="M195" s="197" t="s">
        <v>23</v>
      </c>
      <c r="N195" s="198" t="s">
        <v>46</v>
      </c>
      <c r="O195" s="40"/>
      <c r="P195" s="199">
        <f>O195*H195</f>
        <v>0</v>
      </c>
      <c r="Q195" s="199">
        <v>1.9205000000000001</v>
      </c>
      <c r="R195" s="199">
        <f>Q195*H195</f>
        <v>87.759168000000003</v>
      </c>
      <c r="S195" s="199">
        <v>0</v>
      </c>
      <c r="T195" s="200">
        <f>S195*H195</f>
        <v>0</v>
      </c>
      <c r="AR195" s="22" t="s">
        <v>154</v>
      </c>
      <c r="AT195" s="22" t="s">
        <v>149</v>
      </c>
      <c r="AU195" s="22" t="s">
        <v>85</v>
      </c>
      <c r="AY195" s="22" t="s">
        <v>147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22" t="s">
        <v>83</v>
      </c>
      <c r="BK195" s="201">
        <f>ROUND(I195*H195,2)</f>
        <v>0</v>
      </c>
      <c r="BL195" s="22" t="s">
        <v>154</v>
      </c>
      <c r="BM195" s="22" t="s">
        <v>416</v>
      </c>
    </row>
    <row r="196" spans="2:65" s="11" customFormat="1" x14ac:dyDescent="0.3">
      <c r="B196" s="202"/>
      <c r="C196" s="203"/>
      <c r="D196" s="204" t="s">
        <v>156</v>
      </c>
      <c r="E196" s="205" t="s">
        <v>23</v>
      </c>
      <c r="F196" s="206" t="s">
        <v>417</v>
      </c>
      <c r="G196" s="203"/>
      <c r="H196" s="207">
        <v>45.695999999999998</v>
      </c>
      <c r="I196" s="208"/>
      <c r="J196" s="203"/>
      <c r="K196" s="203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156</v>
      </c>
      <c r="AU196" s="213" t="s">
        <v>85</v>
      </c>
      <c r="AV196" s="11" t="s">
        <v>85</v>
      </c>
      <c r="AW196" s="11" t="s">
        <v>38</v>
      </c>
      <c r="AX196" s="11" t="s">
        <v>83</v>
      </c>
      <c r="AY196" s="213" t="s">
        <v>147</v>
      </c>
    </row>
    <row r="197" spans="2:65" s="1" customFormat="1" ht="16.5" customHeight="1" x14ac:dyDescent="0.3">
      <c r="B197" s="39"/>
      <c r="C197" s="190" t="s">
        <v>418</v>
      </c>
      <c r="D197" s="190" t="s">
        <v>149</v>
      </c>
      <c r="E197" s="191" t="s">
        <v>419</v>
      </c>
      <c r="F197" s="192" t="s">
        <v>420</v>
      </c>
      <c r="G197" s="193" t="s">
        <v>199</v>
      </c>
      <c r="H197" s="194">
        <v>136</v>
      </c>
      <c r="I197" s="195"/>
      <c r="J197" s="196">
        <f>ROUND(I197*H197,2)</f>
        <v>0</v>
      </c>
      <c r="K197" s="192" t="s">
        <v>153</v>
      </c>
      <c r="L197" s="59"/>
      <c r="M197" s="197" t="s">
        <v>23</v>
      </c>
      <c r="N197" s="198" t="s">
        <v>46</v>
      </c>
      <c r="O197" s="40"/>
      <c r="P197" s="199">
        <f>O197*H197</f>
        <v>0</v>
      </c>
      <c r="Q197" s="199">
        <v>4.8999999999999998E-4</v>
      </c>
      <c r="R197" s="199">
        <f>Q197*H197</f>
        <v>6.6640000000000005E-2</v>
      </c>
      <c r="S197" s="199">
        <v>0</v>
      </c>
      <c r="T197" s="200">
        <f>S197*H197</f>
        <v>0</v>
      </c>
      <c r="AR197" s="22" t="s">
        <v>154</v>
      </c>
      <c r="AT197" s="22" t="s">
        <v>149</v>
      </c>
      <c r="AU197" s="22" t="s">
        <v>85</v>
      </c>
      <c r="AY197" s="22" t="s">
        <v>147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22" t="s">
        <v>83</v>
      </c>
      <c r="BK197" s="201">
        <f>ROUND(I197*H197,2)</f>
        <v>0</v>
      </c>
      <c r="BL197" s="22" t="s">
        <v>154</v>
      </c>
      <c r="BM197" s="22" t="s">
        <v>421</v>
      </c>
    </row>
    <row r="198" spans="2:65" s="11" customFormat="1" x14ac:dyDescent="0.3">
      <c r="B198" s="202"/>
      <c r="C198" s="203"/>
      <c r="D198" s="204" t="s">
        <v>156</v>
      </c>
      <c r="E198" s="205" t="s">
        <v>23</v>
      </c>
      <c r="F198" s="206" t="s">
        <v>422</v>
      </c>
      <c r="G198" s="203"/>
      <c r="H198" s="207">
        <v>136</v>
      </c>
      <c r="I198" s="208"/>
      <c r="J198" s="203"/>
      <c r="K198" s="203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156</v>
      </c>
      <c r="AU198" s="213" t="s">
        <v>85</v>
      </c>
      <c r="AV198" s="11" t="s">
        <v>85</v>
      </c>
      <c r="AW198" s="11" t="s">
        <v>38</v>
      </c>
      <c r="AX198" s="11" t="s">
        <v>83</v>
      </c>
      <c r="AY198" s="213" t="s">
        <v>147</v>
      </c>
    </row>
    <row r="199" spans="2:65" s="1" customFormat="1" ht="25.5" customHeight="1" x14ac:dyDescent="0.3">
      <c r="B199" s="39"/>
      <c r="C199" s="190" t="s">
        <v>423</v>
      </c>
      <c r="D199" s="190" t="s">
        <v>149</v>
      </c>
      <c r="E199" s="191" t="s">
        <v>424</v>
      </c>
      <c r="F199" s="192" t="s">
        <v>425</v>
      </c>
      <c r="G199" s="193" t="s">
        <v>160</v>
      </c>
      <c r="H199" s="194">
        <v>827.6</v>
      </c>
      <c r="I199" s="195"/>
      <c r="J199" s="196">
        <f>ROUND(I199*H199,2)</f>
        <v>0</v>
      </c>
      <c r="K199" s="192" t="s">
        <v>153</v>
      </c>
      <c r="L199" s="59"/>
      <c r="M199" s="197" t="s">
        <v>23</v>
      </c>
      <c r="N199" s="198" t="s">
        <v>46</v>
      </c>
      <c r="O199" s="40"/>
      <c r="P199" s="199">
        <f>O199*H199</f>
        <v>0</v>
      </c>
      <c r="Q199" s="199">
        <v>1E-4</v>
      </c>
      <c r="R199" s="199">
        <f>Q199*H199</f>
        <v>8.276E-2</v>
      </c>
      <c r="S199" s="199">
        <v>0</v>
      </c>
      <c r="T199" s="200">
        <f>S199*H199</f>
        <v>0</v>
      </c>
      <c r="AR199" s="22" t="s">
        <v>154</v>
      </c>
      <c r="AT199" s="22" t="s">
        <v>149</v>
      </c>
      <c r="AU199" s="22" t="s">
        <v>85</v>
      </c>
      <c r="AY199" s="22" t="s">
        <v>147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22" t="s">
        <v>83</v>
      </c>
      <c r="BK199" s="201">
        <f>ROUND(I199*H199,2)</f>
        <v>0</v>
      </c>
      <c r="BL199" s="22" t="s">
        <v>154</v>
      </c>
      <c r="BM199" s="22" t="s">
        <v>426</v>
      </c>
    </row>
    <row r="200" spans="2:65" s="11" customFormat="1" x14ac:dyDescent="0.3">
      <c r="B200" s="202"/>
      <c r="C200" s="203"/>
      <c r="D200" s="204" t="s">
        <v>156</v>
      </c>
      <c r="E200" s="205" t="s">
        <v>23</v>
      </c>
      <c r="F200" s="206" t="s">
        <v>427</v>
      </c>
      <c r="G200" s="203"/>
      <c r="H200" s="207">
        <v>81.599999999999994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156</v>
      </c>
      <c r="AU200" s="213" t="s">
        <v>85</v>
      </c>
      <c r="AV200" s="11" t="s">
        <v>85</v>
      </c>
      <c r="AW200" s="11" t="s">
        <v>38</v>
      </c>
      <c r="AX200" s="11" t="s">
        <v>75</v>
      </c>
      <c r="AY200" s="213" t="s">
        <v>147</v>
      </c>
    </row>
    <row r="201" spans="2:65" s="11" customFormat="1" x14ac:dyDescent="0.3">
      <c r="B201" s="202"/>
      <c r="C201" s="203"/>
      <c r="D201" s="204" t="s">
        <v>156</v>
      </c>
      <c r="E201" s="205" t="s">
        <v>23</v>
      </c>
      <c r="F201" s="206" t="s">
        <v>428</v>
      </c>
      <c r="G201" s="203"/>
      <c r="H201" s="207">
        <v>530</v>
      </c>
      <c r="I201" s="208"/>
      <c r="J201" s="203"/>
      <c r="K201" s="203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156</v>
      </c>
      <c r="AU201" s="213" t="s">
        <v>85</v>
      </c>
      <c r="AV201" s="11" t="s">
        <v>85</v>
      </c>
      <c r="AW201" s="11" t="s">
        <v>38</v>
      </c>
      <c r="AX201" s="11" t="s">
        <v>75</v>
      </c>
      <c r="AY201" s="213" t="s">
        <v>147</v>
      </c>
    </row>
    <row r="202" spans="2:65" s="11" customFormat="1" x14ac:dyDescent="0.3">
      <c r="B202" s="202"/>
      <c r="C202" s="203"/>
      <c r="D202" s="204" t="s">
        <v>156</v>
      </c>
      <c r="E202" s="205" t="s">
        <v>23</v>
      </c>
      <c r="F202" s="206" t="s">
        <v>429</v>
      </c>
      <c r="G202" s="203"/>
      <c r="H202" s="207">
        <v>216</v>
      </c>
      <c r="I202" s="208"/>
      <c r="J202" s="203"/>
      <c r="K202" s="203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156</v>
      </c>
      <c r="AU202" s="213" t="s">
        <v>85</v>
      </c>
      <c r="AV202" s="11" t="s">
        <v>85</v>
      </c>
      <c r="AW202" s="11" t="s">
        <v>38</v>
      </c>
      <c r="AX202" s="11" t="s">
        <v>75</v>
      </c>
      <c r="AY202" s="213" t="s">
        <v>147</v>
      </c>
    </row>
    <row r="203" spans="2:65" s="12" customFormat="1" x14ac:dyDescent="0.3">
      <c r="B203" s="224"/>
      <c r="C203" s="225"/>
      <c r="D203" s="204" t="s">
        <v>156</v>
      </c>
      <c r="E203" s="226" t="s">
        <v>23</v>
      </c>
      <c r="F203" s="227" t="s">
        <v>412</v>
      </c>
      <c r="G203" s="225"/>
      <c r="H203" s="228">
        <v>827.6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156</v>
      </c>
      <c r="AU203" s="234" t="s">
        <v>85</v>
      </c>
      <c r="AV203" s="12" t="s">
        <v>154</v>
      </c>
      <c r="AW203" s="12" t="s">
        <v>38</v>
      </c>
      <c r="AX203" s="12" t="s">
        <v>83</v>
      </c>
      <c r="AY203" s="234" t="s">
        <v>147</v>
      </c>
    </row>
    <row r="204" spans="2:65" s="1" customFormat="1" ht="16.5" customHeight="1" x14ac:dyDescent="0.3">
      <c r="B204" s="39"/>
      <c r="C204" s="214" t="s">
        <v>430</v>
      </c>
      <c r="D204" s="214" t="s">
        <v>320</v>
      </c>
      <c r="E204" s="215" t="s">
        <v>431</v>
      </c>
      <c r="F204" s="216" t="s">
        <v>432</v>
      </c>
      <c r="G204" s="217" t="s">
        <v>160</v>
      </c>
      <c r="H204" s="218">
        <v>993.12</v>
      </c>
      <c r="I204" s="219"/>
      <c r="J204" s="220">
        <f>ROUND(I204*H204,2)</f>
        <v>0</v>
      </c>
      <c r="K204" s="216" t="s">
        <v>153</v>
      </c>
      <c r="L204" s="221"/>
      <c r="M204" s="222" t="s">
        <v>23</v>
      </c>
      <c r="N204" s="223" t="s">
        <v>46</v>
      </c>
      <c r="O204" s="40"/>
      <c r="P204" s="199">
        <f>O204*H204</f>
        <v>0</v>
      </c>
      <c r="Q204" s="199">
        <v>5.0000000000000001E-4</v>
      </c>
      <c r="R204" s="199">
        <f>Q204*H204</f>
        <v>0.49656</v>
      </c>
      <c r="S204" s="199">
        <v>0</v>
      </c>
      <c r="T204" s="200">
        <f>S204*H204</f>
        <v>0</v>
      </c>
      <c r="AR204" s="22" t="s">
        <v>187</v>
      </c>
      <c r="AT204" s="22" t="s">
        <v>320</v>
      </c>
      <c r="AU204" s="22" t="s">
        <v>85</v>
      </c>
      <c r="AY204" s="22" t="s">
        <v>147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22" t="s">
        <v>83</v>
      </c>
      <c r="BK204" s="201">
        <f>ROUND(I204*H204,2)</f>
        <v>0</v>
      </c>
      <c r="BL204" s="22" t="s">
        <v>154</v>
      </c>
      <c r="BM204" s="22" t="s">
        <v>433</v>
      </c>
    </row>
    <row r="205" spans="2:65" s="11" customFormat="1" x14ac:dyDescent="0.3">
      <c r="B205" s="202"/>
      <c r="C205" s="203"/>
      <c r="D205" s="204" t="s">
        <v>156</v>
      </c>
      <c r="E205" s="203"/>
      <c r="F205" s="206" t="s">
        <v>434</v>
      </c>
      <c r="G205" s="203"/>
      <c r="H205" s="207">
        <v>993.12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156</v>
      </c>
      <c r="AU205" s="213" t="s">
        <v>85</v>
      </c>
      <c r="AV205" s="11" t="s">
        <v>85</v>
      </c>
      <c r="AW205" s="11" t="s">
        <v>6</v>
      </c>
      <c r="AX205" s="11" t="s">
        <v>83</v>
      </c>
      <c r="AY205" s="213" t="s">
        <v>147</v>
      </c>
    </row>
    <row r="206" spans="2:65" s="1" customFormat="1" ht="25.5" customHeight="1" x14ac:dyDescent="0.3">
      <c r="B206" s="39"/>
      <c r="C206" s="190" t="s">
        <v>435</v>
      </c>
      <c r="D206" s="190" t="s">
        <v>149</v>
      </c>
      <c r="E206" s="191" t="s">
        <v>436</v>
      </c>
      <c r="F206" s="192" t="s">
        <v>437</v>
      </c>
      <c r="G206" s="193" t="s">
        <v>258</v>
      </c>
      <c r="H206" s="194">
        <v>7.25</v>
      </c>
      <c r="I206" s="195"/>
      <c r="J206" s="196">
        <f>ROUND(I206*H206,2)</f>
        <v>0</v>
      </c>
      <c r="K206" s="192" t="s">
        <v>153</v>
      </c>
      <c r="L206" s="59"/>
      <c r="M206" s="197" t="s">
        <v>23</v>
      </c>
      <c r="N206" s="198" t="s">
        <v>46</v>
      </c>
      <c r="O206" s="40"/>
      <c r="P206" s="199">
        <f>O206*H206</f>
        <v>0</v>
      </c>
      <c r="Q206" s="199">
        <v>2.16</v>
      </c>
      <c r="R206" s="199">
        <f>Q206*H206</f>
        <v>15.66</v>
      </c>
      <c r="S206" s="199">
        <v>0</v>
      </c>
      <c r="T206" s="200">
        <f>S206*H206</f>
        <v>0</v>
      </c>
      <c r="AR206" s="22" t="s">
        <v>154</v>
      </c>
      <c r="AT206" s="22" t="s">
        <v>149</v>
      </c>
      <c r="AU206" s="22" t="s">
        <v>85</v>
      </c>
      <c r="AY206" s="22" t="s">
        <v>147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22" t="s">
        <v>83</v>
      </c>
      <c r="BK206" s="201">
        <f>ROUND(I206*H206,2)</f>
        <v>0</v>
      </c>
      <c r="BL206" s="22" t="s">
        <v>154</v>
      </c>
      <c r="BM206" s="22" t="s">
        <v>438</v>
      </c>
    </row>
    <row r="207" spans="2:65" s="11" customFormat="1" x14ac:dyDescent="0.3">
      <c r="B207" s="202"/>
      <c r="C207" s="203"/>
      <c r="D207" s="204" t="s">
        <v>156</v>
      </c>
      <c r="E207" s="205" t="s">
        <v>23</v>
      </c>
      <c r="F207" s="206" t="s">
        <v>439</v>
      </c>
      <c r="G207" s="203"/>
      <c r="H207" s="207">
        <v>7.25</v>
      </c>
      <c r="I207" s="208"/>
      <c r="J207" s="203"/>
      <c r="K207" s="203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156</v>
      </c>
      <c r="AU207" s="213" t="s">
        <v>85</v>
      </c>
      <c r="AV207" s="11" t="s">
        <v>85</v>
      </c>
      <c r="AW207" s="11" t="s">
        <v>38</v>
      </c>
      <c r="AX207" s="11" t="s">
        <v>83</v>
      </c>
      <c r="AY207" s="213" t="s">
        <v>147</v>
      </c>
    </row>
    <row r="208" spans="2:65" s="1" customFormat="1" ht="25.5" customHeight="1" x14ac:dyDescent="0.3">
      <c r="B208" s="39"/>
      <c r="C208" s="190" t="s">
        <v>440</v>
      </c>
      <c r="D208" s="190" t="s">
        <v>149</v>
      </c>
      <c r="E208" s="191" t="s">
        <v>441</v>
      </c>
      <c r="F208" s="192" t="s">
        <v>442</v>
      </c>
      <c r="G208" s="193" t="s">
        <v>258</v>
      </c>
      <c r="H208" s="194">
        <v>3.29</v>
      </c>
      <c r="I208" s="195"/>
      <c r="J208" s="196">
        <f>ROUND(I208*H208,2)</f>
        <v>0</v>
      </c>
      <c r="K208" s="192" t="s">
        <v>153</v>
      </c>
      <c r="L208" s="59"/>
      <c r="M208" s="197" t="s">
        <v>23</v>
      </c>
      <c r="N208" s="198" t="s">
        <v>46</v>
      </c>
      <c r="O208" s="40"/>
      <c r="P208" s="199">
        <f>O208*H208</f>
        <v>0</v>
      </c>
      <c r="Q208" s="199">
        <v>2.2563399999999998</v>
      </c>
      <c r="R208" s="199">
        <f>Q208*H208</f>
        <v>7.4233585999999994</v>
      </c>
      <c r="S208" s="199">
        <v>0</v>
      </c>
      <c r="T208" s="200">
        <f>S208*H208</f>
        <v>0</v>
      </c>
      <c r="AR208" s="22" t="s">
        <v>154</v>
      </c>
      <c r="AT208" s="22" t="s">
        <v>149</v>
      </c>
      <c r="AU208" s="22" t="s">
        <v>85</v>
      </c>
      <c r="AY208" s="22" t="s">
        <v>147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22" t="s">
        <v>83</v>
      </c>
      <c r="BK208" s="201">
        <f>ROUND(I208*H208,2)</f>
        <v>0</v>
      </c>
      <c r="BL208" s="22" t="s">
        <v>154</v>
      </c>
      <c r="BM208" s="22" t="s">
        <v>443</v>
      </c>
    </row>
    <row r="209" spans="2:65" s="11" customFormat="1" x14ac:dyDescent="0.3">
      <c r="B209" s="202"/>
      <c r="C209" s="203"/>
      <c r="D209" s="204" t="s">
        <v>156</v>
      </c>
      <c r="E209" s="205" t="s">
        <v>23</v>
      </c>
      <c r="F209" s="206" t="s">
        <v>444</v>
      </c>
      <c r="G209" s="203"/>
      <c r="H209" s="207">
        <v>3.29</v>
      </c>
      <c r="I209" s="208"/>
      <c r="J209" s="203"/>
      <c r="K209" s="203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156</v>
      </c>
      <c r="AU209" s="213" t="s">
        <v>85</v>
      </c>
      <c r="AV209" s="11" t="s">
        <v>85</v>
      </c>
      <c r="AW209" s="11" t="s">
        <v>38</v>
      </c>
      <c r="AX209" s="11" t="s">
        <v>83</v>
      </c>
      <c r="AY209" s="213" t="s">
        <v>147</v>
      </c>
    </row>
    <row r="210" spans="2:65" s="1" customFormat="1" ht="25.5" customHeight="1" x14ac:dyDescent="0.3">
      <c r="B210" s="39"/>
      <c r="C210" s="190" t="s">
        <v>445</v>
      </c>
      <c r="D210" s="190" t="s">
        <v>149</v>
      </c>
      <c r="E210" s="191" t="s">
        <v>446</v>
      </c>
      <c r="F210" s="192" t="s">
        <v>447</v>
      </c>
      <c r="G210" s="193" t="s">
        <v>258</v>
      </c>
      <c r="H210" s="194">
        <v>3.12</v>
      </c>
      <c r="I210" s="195"/>
      <c r="J210" s="196">
        <f>ROUND(I210*H210,2)</f>
        <v>0</v>
      </c>
      <c r="K210" s="192" t="s">
        <v>153</v>
      </c>
      <c r="L210" s="59"/>
      <c r="M210" s="197" t="s">
        <v>23</v>
      </c>
      <c r="N210" s="198" t="s">
        <v>46</v>
      </c>
      <c r="O210" s="40"/>
      <c r="P210" s="199">
        <f>O210*H210</f>
        <v>0</v>
      </c>
      <c r="Q210" s="199">
        <v>2.45329</v>
      </c>
      <c r="R210" s="199">
        <f>Q210*H210</f>
        <v>7.6542648</v>
      </c>
      <c r="S210" s="199">
        <v>0</v>
      </c>
      <c r="T210" s="200">
        <f>S210*H210</f>
        <v>0</v>
      </c>
      <c r="AR210" s="22" t="s">
        <v>154</v>
      </c>
      <c r="AT210" s="22" t="s">
        <v>149</v>
      </c>
      <c r="AU210" s="22" t="s">
        <v>85</v>
      </c>
      <c r="AY210" s="22" t="s">
        <v>147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22" t="s">
        <v>83</v>
      </c>
      <c r="BK210" s="201">
        <f>ROUND(I210*H210,2)</f>
        <v>0</v>
      </c>
      <c r="BL210" s="22" t="s">
        <v>154</v>
      </c>
      <c r="BM210" s="22" t="s">
        <v>448</v>
      </c>
    </row>
    <row r="211" spans="2:65" s="11" customFormat="1" x14ac:dyDescent="0.3">
      <c r="B211" s="202"/>
      <c r="C211" s="203"/>
      <c r="D211" s="204" t="s">
        <v>156</v>
      </c>
      <c r="E211" s="205" t="s">
        <v>23</v>
      </c>
      <c r="F211" s="206" t="s">
        <v>449</v>
      </c>
      <c r="G211" s="203"/>
      <c r="H211" s="207">
        <v>3.12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156</v>
      </c>
      <c r="AU211" s="213" t="s">
        <v>85</v>
      </c>
      <c r="AV211" s="11" t="s">
        <v>85</v>
      </c>
      <c r="AW211" s="11" t="s">
        <v>38</v>
      </c>
      <c r="AX211" s="11" t="s">
        <v>83</v>
      </c>
      <c r="AY211" s="213" t="s">
        <v>147</v>
      </c>
    </row>
    <row r="212" spans="2:65" s="1" customFormat="1" ht="38.25" customHeight="1" x14ac:dyDescent="0.3">
      <c r="B212" s="39"/>
      <c r="C212" s="190" t="s">
        <v>450</v>
      </c>
      <c r="D212" s="190" t="s">
        <v>149</v>
      </c>
      <c r="E212" s="191" t="s">
        <v>451</v>
      </c>
      <c r="F212" s="192" t="s">
        <v>452</v>
      </c>
      <c r="G212" s="193" t="s">
        <v>258</v>
      </c>
      <c r="H212" s="194">
        <v>11.92</v>
      </c>
      <c r="I212" s="195"/>
      <c r="J212" s="196">
        <f>ROUND(I212*H212,2)</f>
        <v>0</v>
      </c>
      <c r="K212" s="192" t="s">
        <v>23</v>
      </c>
      <c r="L212" s="59"/>
      <c r="M212" s="197" t="s">
        <v>23</v>
      </c>
      <c r="N212" s="198" t="s">
        <v>46</v>
      </c>
      <c r="O212" s="40"/>
      <c r="P212" s="199">
        <f>O212*H212</f>
        <v>0</v>
      </c>
      <c r="Q212" s="199">
        <v>2.45329</v>
      </c>
      <c r="R212" s="199">
        <f>Q212*H212</f>
        <v>29.243216799999999</v>
      </c>
      <c r="S212" s="199">
        <v>0</v>
      </c>
      <c r="T212" s="200">
        <f>S212*H212</f>
        <v>0</v>
      </c>
      <c r="AR212" s="22" t="s">
        <v>154</v>
      </c>
      <c r="AT212" s="22" t="s">
        <v>149</v>
      </c>
      <c r="AU212" s="22" t="s">
        <v>85</v>
      </c>
      <c r="AY212" s="22" t="s">
        <v>147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22" t="s">
        <v>83</v>
      </c>
      <c r="BK212" s="201">
        <f>ROUND(I212*H212,2)</f>
        <v>0</v>
      </c>
      <c r="BL212" s="22" t="s">
        <v>154</v>
      </c>
      <c r="BM212" s="22" t="s">
        <v>453</v>
      </c>
    </row>
    <row r="213" spans="2:65" s="11" customFormat="1" x14ac:dyDescent="0.3">
      <c r="B213" s="202"/>
      <c r="C213" s="203"/>
      <c r="D213" s="204" t="s">
        <v>156</v>
      </c>
      <c r="E213" s="205" t="s">
        <v>23</v>
      </c>
      <c r="F213" s="206" t="s">
        <v>454</v>
      </c>
      <c r="G213" s="203"/>
      <c r="H213" s="207">
        <v>11.92</v>
      </c>
      <c r="I213" s="208"/>
      <c r="J213" s="203"/>
      <c r="K213" s="203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156</v>
      </c>
      <c r="AU213" s="213" t="s">
        <v>85</v>
      </c>
      <c r="AV213" s="11" t="s">
        <v>85</v>
      </c>
      <c r="AW213" s="11" t="s">
        <v>38</v>
      </c>
      <c r="AX213" s="11" t="s">
        <v>83</v>
      </c>
      <c r="AY213" s="213" t="s">
        <v>147</v>
      </c>
    </row>
    <row r="214" spans="2:65" s="1" customFormat="1" ht="16.5" customHeight="1" x14ac:dyDescent="0.3">
      <c r="B214" s="39"/>
      <c r="C214" s="190" t="s">
        <v>455</v>
      </c>
      <c r="D214" s="190" t="s">
        <v>149</v>
      </c>
      <c r="E214" s="191" t="s">
        <v>456</v>
      </c>
      <c r="F214" s="192" t="s">
        <v>457</v>
      </c>
      <c r="G214" s="193" t="s">
        <v>160</v>
      </c>
      <c r="H214" s="194">
        <v>47.66</v>
      </c>
      <c r="I214" s="195"/>
      <c r="J214" s="196">
        <f>ROUND(I214*H214,2)</f>
        <v>0</v>
      </c>
      <c r="K214" s="192" t="s">
        <v>23</v>
      </c>
      <c r="L214" s="59"/>
      <c r="M214" s="197" t="s">
        <v>23</v>
      </c>
      <c r="N214" s="198" t="s">
        <v>46</v>
      </c>
      <c r="O214" s="40"/>
      <c r="P214" s="199">
        <f>O214*H214</f>
        <v>0</v>
      </c>
      <c r="Q214" s="199">
        <v>2.47E-3</v>
      </c>
      <c r="R214" s="199">
        <f>Q214*H214</f>
        <v>0.1177202</v>
      </c>
      <c r="S214" s="199">
        <v>0</v>
      </c>
      <c r="T214" s="200">
        <f>S214*H214</f>
        <v>0</v>
      </c>
      <c r="AR214" s="22" t="s">
        <v>154</v>
      </c>
      <c r="AT214" s="22" t="s">
        <v>149</v>
      </c>
      <c r="AU214" s="22" t="s">
        <v>85</v>
      </c>
      <c r="AY214" s="22" t="s">
        <v>147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22" t="s">
        <v>83</v>
      </c>
      <c r="BK214" s="201">
        <f>ROUND(I214*H214,2)</f>
        <v>0</v>
      </c>
      <c r="BL214" s="22" t="s">
        <v>154</v>
      </c>
      <c r="BM214" s="22" t="s">
        <v>458</v>
      </c>
    </row>
    <row r="215" spans="2:65" s="11" customFormat="1" x14ac:dyDescent="0.3">
      <c r="B215" s="202"/>
      <c r="C215" s="203"/>
      <c r="D215" s="204" t="s">
        <v>156</v>
      </c>
      <c r="E215" s="205" t="s">
        <v>23</v>
      </c>
      <c r="F215" s="206" t="s">
        <v>459</v>
      </c>
      <c r="G215" s="203"/>
      <c r="H215" s="207">
        <v>47.66</v>
      </c>
      <c r="I215" s="208"/>
      <c r="J215" s="203"/>
      <c r="K215" s="203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156</v>
      </c>
      <c r="AU215" s="213" t="s">
        <v>85</v>
      </c>
      <c r="AV215" s="11" t="s">
        <v>85</v>
      </c>
      <c r="AW215" s="11" t="s">
        <v>38</v>
      </c>
      <c r="AX215" s="11" t="s">
        <v>83</v>
      </c>
      <c r="AY215" s="213" t="s">
        <v>147</v>
      </c>
    </row>
    <row r="216" spans="2:65" s="1" customFormat="1" ht="16.5" customHeight="1" x14ac:dyDescent="0.3">
      <c r="B216" s="39"/>
      <c r="C216" s="190" t="s">
        <v>460</v>
      </c>
      <c r="D216" s="190" t="s">
        <v>149</v>
      </c>
      <c r="E216" s="191" t="s">
        <v>461</v>
      </c>
      <c r="F216" s="192" t="s">
        <v>462</v>
      </c>
      <c r="G216" s="193" t="s">
        <v>160</v>
      </c>
      <c r="H216" s="194">
        <v>47.66</v>
      </c>
      <c r="I216" s="195"/>
      <c r="J216" s="196">
        <f>ROUND(I216*H216,2)</f>
        <v>0</v>
      </c>
      <c r="K216" s="192" t="s">
        <v>153</v>
      </c>
      <c r="L216" s="59"/>
      <c r="M216" s="197" t="s">
        <v>23</v>
      </c>
      <c r="N216" s="198" t="s">
        <v>46</v>
      </c>
      <c r="O216" s="40"/>
      <c r="P216" s="199">
        <f>O216*H216</f>
        <v>0</v>
      </c>
      <c r="Q216" s="199">
        <v>0</v>
      </c>
      <c r="R216" s="199">
        <f>Q216*H216</f>
        <v>0</v>
      </c>
      <c r="S216" s="199">
        <v>0</v>
      </c>
      <c r="T216" s="200">
        <f>S216*H216</f>
        <v>0</v>
      </c>
      <c r="AR216" s="22" t="s">
        <v>154</v>
      </c>
      <c r="AT216" s="22" t="s">
        <v>149</v>
      </c>
      <c r="AU216" s="22" t="s">
        <v>85</v>
      </c>
      <c r="AY216" s="22" t="s">
        <v>147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22" t="s">
        <v>83</v>
      </c>
      <c r="BK216" s="201">
        <f>ROUND(I216*H216,2)</f>
        <v>0</v>
      </c>
      <c r="BL216" s="22" t="s">
        <v>154</v>
      </c>
      <c r="BM216" s="22" t="s">
        <v>463</v>
      </c>
    </row>
    <row r="217" spans="2:65" s="1" customFormat="1" ht="16.5" customHeight="1" x14ac:dyDescent="0.3">
      <c r="B217" s="39"/>
      <c r="C217" s="190" t="s">
        <v>464</v>
      </c>
      <c r="D217" s="190" t="s">
        <v>149</v>
      </c>
      <c r="E217" s="191" t="s">
        <v>465</v>
      </c>
      <c r="F217" s="192" t="s">
        <v>466</v>
      </c>
      <c r="G217" s="193" t="s">
        <v>308</v>
      </c>
      <c r="H217" s="194">
        <v>0.33200000000000002</v>
      </c>
      <c r="I217" s="195"/>
      <c r="J217" s="196">
        <f>ROUND(I217*H217,2)</f>
        <v>0</v>
      </c>
      <c r="K217" s="192" t="s">
        <v>153</v>
      </c>
      <c r="L217" s="59"/>
      <c r="M217" s="197" t="s">
        <v>23</v>
      </c>
      <c r="N217" s="198" t="s">
        <v>46</v>
      </c>
      <c r="O217" s="40"/>
      <c r="P217" s="199">
        <f>O217*H217</f>
        <v>0</v>
      </c>
      <c r="Q217" s="199">
        <v>1.0601700000000001</v>
      </c>
      <c r="R217" s="199">
        <f>Q217*H217</f>
        <v>0.35197644000000006</v>
      </c>
      <c r="S217" s="199">
        <v>0</v>
      </c>
      <c r="T217" s="200">
        <f>S217*H217</f>
        <v>0</v>
      </c>
      <c r="AR217" s="22" t="s">
        <v>154</v>
      </c>
      <c r="AT217" s="22" t="s">
        <v>149</v>
      </c>
      <c r="AU217" s="22" t="s">
        <v>85</v>
      </c>
      <c r="AY217" s="22" t="s">
        <v>147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22" t="s">
        <v>83</v>
      </c>
      <c r="BK217" s="201">
        <f>ROUND(I217*H217,2)</f>
        <v>0</v>
      </c>
      <c r="BL217" s="22" t="s">
        <v>154</v>
      </c>
      <c r="BM217" s="22" t="s">
        <v>467</v>
      </c>
    </row>
    <row r="218" spans="2:65" s="11" customFormat="1" x14ac:dyDescent="0.3">
      <c r="B218" s="202"/>
      <c r="C218" s="203"/>
      <c r="D218" s="204" t="s">
        <v>156</v>
      </c>
      <c r="E218" s="205" t="s">
        <v>23</v>
      </c>
      <c r="F218" s="206" t="s">
        <v>468</v>
      </c>
      <c r="G218" s="203"/>
      <c r="H218" s="207">
        <v>0.27900000000000003</v>
      </c>
      <c r="I218" s="208"/>
      <c r="J218" s="203"/>
      <c r="K218" s="203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156</v>
      </c>
      <c r="AU218" s="213" t="s">
        <v>85</v>
      </c>
      <c r="AV218" s="11" t="s">
        <v>85</v>
      </c>
      <c r="AW218" s="11" t="s">
        <v>38</v>
      </c>
      <c r="AX218" s="11" t="s">
        <v>75</v>
      </c>
      <c r="AY218" s="213" t="s">
        <v>147</v>
      </c>
    </row>
    <row r="219" spans="2:65" s="11" customFormat="1" x14ac:dyDescent="0.3">
      <c r="B219" s="202"/>
      <c r="C219" s="203"/>
      <c r="D219" s="204" t="s">
        <v>156</v>
      </c>
      <c r="E219" s="205" t="s">
        <v>23</v>
      </c>
      <c r="F219" s="206" t="s">
        <v>469</v>
      </c>
      <c r="G219" s="203"/>
      <c r="H219" s="207">
        <v>5.2999999999999999E-2</v>
      </c>
      <c r="I219" s="208"/>
      <c r="J219" s="203"/>
      <c r="K219" s="203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156</v>
      </c>
      <c r="AU219" s="213" t="s">
        <v>85</v>
      </c>
      <c r="AV219" s="11" t="s">
        <v>85</v>
      </c>
      <c r="AW219" s="11" t="s">
        <v>38</v>
      </c>
      <c r="AX219" s="11" t="s">
        <v>75</v>
      </c>
      <c r="AY219" s="213" t="s">
        <v>147</v>
      </c>
    </row>
    <row r="220" spans="2:65" s="12" customFormat="1" x14ac:dyDescent="0.3">
      <c r="B220" s="224"/>
      <c r="C220" s="225"/>
      <c r="D220" s="204" t="s">
        <v>156</v>
      </c>
      <c r="E220" s="226" t="s">
        <v>23</v>
      </c>
      <c r="F220" s="227" t="s">
        <v>412</v>
      </c>
      <c r="G220" s="225"/>
      <c r="H220" s="228">
        <v>0.33200000000000002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AT220" s="234" t="s">
        <v>156</v>
      </c>
      <c r="AU220" s="234" t="s">
        <v>85</v>
      </c>
      <c r="AV220" s="12" t="s">
        <v>154</v>
      </c>
      <c r="AW220" s="12" t="s">
        <v>38</v>
      </c>
      <c r="AX220" s="12" t="s">
        <v>83</v>
      </c>
      <c r="AY220" s="234" t="s">
        <v>147</v>
      </c>
    </row>
    <row r="221" spans="2:65" s="1" customFormat="1" ht="16.5" customHeight="1" x14ac:dyDescent="0.3">
      <c r="B221" s="39"/>
      <c r="C221" s="190" t="s">
        <v>470</v>
      </c>
      <c r="D221" s="190" t="s">
        <v>149</v>
      </c>
      <c r="E221" s="191" t="s">
        <v>471</v>
      </c>
      <c r="F221" s="192" t="s">
        <v>472</v>
      </c>
      <c r="G221" s="193" t="s">
        <v>308</v>
      </c>
      <c r="H221" s="194">
        <v>0.999</v>
      </c>
      <c r="I221" s="195"/>
      <c r="J221" s="196">
        <f>ROUND(I221*H221,2)</f>
        <v>0</v>
      </c>
      <c r="K221" s="192" t="s">
        <v>153</v>
      </c>
      <c r="L221" s="59"/>
      <c r="M221" s="197" t="s">
        <v>23</v>
      </c>
      <c r="N221" s="198" t="s">
        <v>46</v>
      </c>
      <c r="O221" s="40"/>
      <c r="P221" s="199">
        <f>O221*H221</f>
        <v>0</v>
      </c>
      <c r="Q221" s="199">
        <v>1.06277</v>
      </c>
      <c r="R221" s="199">
        <f>Q221*H221</f>
        <v>1.0617072299999999</v>
      </c>
      <c r="S221" s="199">
        <v>0</v>
      </c>
      <c r="T221" s="200">
        <f>S221*H221</f>
        <v>0</v>
      </c>
      <c r="AR221" s="22" t="s">
        <v>154</v>
      </c>
      <c r="AT221" s="22" t="s">
        <v>149</v>
      </c>
      <c r="AU221" s="22" t="s">
        <v>85</v>
      </c>
      <c r="AY221" s="22" t="s">
        <v>147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22" t="s">
        <v>83</v>
      </c>
      <c r="BK221" s="201">
        <f>ROUND(I221*H221,2)</f>
        <v>0</v>
      </c>
      <c r="BL221" s="22" t="s">
        <v>154</v>
      </c>
      <c r="BM221" s="22" t="s">
        <v>473</v>
      </c>
    </row>
    <row r="222" spans="2:65" s="11" customFormat="1" x14ac:dyDescent="0.3">
      <c r="B222" s="202"/>
      <c r="C222" s="203"/>
      <c r="D222" s="204" t="s">
        <v>156</v>
      </c>
      <c r="E222" s="205" t="s">
        <v>23</v>
      </c>
      <c r="F222" s="206" t="s">
        <v>474</v>
      </c>
      <c r="G222" s="203"/>
      <c r="H222" s="207">
        <v>0.84599999999999997</v>
      </c>
      <c r="I222" s="208"/>
      <c r="J222" s="203"/>
      <c r="K222" s="203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156</v>
      </c>
      <c r="AU222" s="213" t="s">
        <v>85</v>
      </c>
      <c r="AV222" s="11" t="s">
        <v>85</v>
      </c>
      <c r="AW222" s="11" t="s">
        <v>38</v>
      </c>
      <c r="AX222" s="11" t="s">
        <v>75</v>
      </c>
      <c r="AY222" s="213" t="s">
        <v>147</v>
      </c>
    </row>
    <row r="223" spans="2:65" s="11" customFormat="1" x14ac:dyDescent="0.3">
      <c r="B223" s="202"/>
      <c r="C223" s="203"/>
      <c r="D223" s="204" t="s">
        <v>156</v>
      </c>
      <c r="E223" s="205" t="s">
        <v>23</v>
      </c>
      <c r="F223" s="206" t="s">
        <v>475</v>
      </c>
      <c r="G223" s="203"/>
      <c r="H223" s="207">
        <v>0.153</v>
      </c>
      <c r="I223" s="208"/>
      <c r="J223" s="203"/>
      <c r="K223" s="203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156</v>
      </c>
      <c r="AU223" s="213" t="s">
        <v>85</v>
      </c>
      <c r="AV223" s="11" t="s">
        <v>85</v>
      </c>
      <c r="AW223" s="11" t="s">
        <v>38</v>
      </c>
      <c r="AX223" s="11" t="s">
        <v>75</v>
      </c>
      <c r="AY223" s="213" t="s">
        <v>147</v>
      </c>
    </row>
    <row r="224" spans="2:65" s="12" customFormat="1" x14ac:dyDescent="0.3">
      <c r="B224" s="224"/>
      <c r="C224" s="225"/>
      <c r="D224" s="204" t="s">
        <v>156</v>
      </c>
      <c r="E224" s="226" t="s">
        <v>23</v>
      </c>
      <c r="F224" s="227" t="s">
        <v>412</v>
      </c>
      <c r="G224" s="225"/>
      <c r="H224" s="228">
        <v>0.999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156</v>
      </c>
      <c r="AU224" s="234" t="s">
        <v>85</v>
      </c>
      <c r="AV224" s="12" t="s">
        <v>154</v>
      </c>
      <c r="AW224" s="12" t="s">
        <v>38</v>
      </c>
      <c r="AX224" s="12" t="s">
        <v>83</v>
      </c>
      <c r="AY224" s="234" t="s">
        <v>147</v>
      </c>
    </row>
    <row r="225" spans="2:65" s="10" customFormat="1" ht="29.85" customHeight="1" x14ac:dyDescent="0.3">
      <c r="B225" s="174"/>
      <c r="C225" s="175"/>
      <c r="D225" s="176" t="s">
        <v>74</v>
      </c>
      <c r="E225" s="188" t="s">
        <v>172</v>
      </c>
      <c r="F225" s="188" t="s">
        <v>476</v>
      </c>
      <c r="G225" s="175"/>
      <c r="H225" s="175"/>
      <c r="I225" s="178"/>
      <c r="J225" s="189">
        <f>BK225</f>
        <v>0</v>
      </c>
      <c r="K225" s="175"/>
      <c r="L225" s="180"/>
      <c r="M225" s="181"/>
      <c r="N225" s="182"/>
      <c r="O225" s="182"/>
      <c r="P225" s="183">
        <f>SUM(P226:P239)</f>
        <v>0</v>
      </c>
      <c r="Q225" s="182"/>
      <c r="R225" s="183">
        <f>SUM(R226:R239)</f>
        <v>53.904600000000002</v>
      </c>
      <c r="S225" s="182"/>
      <c r="T225" s="184">
        <f>SUM(T226:T239)</f>
        <v>0</v>
      </c>
      <c r="AR225" s="185" t="s">
        <v>83</v>
      </c>
      <c r="AT225" s="186" t="s">
        <v>74</v>
      </c>
      <c r="AU225" s="186" t="s">
        <v>83</v>
      </c>
      <c r="AY225" s="185" t="s">
        <v>147</v>
      </c>
      <c r="BK225" s="187">
        <f>SUM(BK226:BK239)</f>
        <v>0</v>
      </c>
    </row>
    <row r="226" spans="2:65" s="1" customFormat="1" ht="25.5" customHeight="1" x14ac:dyDescent="0.3">
      <c r="B226" s="39"/>
      <c r="C226" s="190" t="s">
        <v>477</v>
      </c>
      <c r="D226" s="190" t="s">
        <v>149</v>
      </c>
      <c r="E226" s="191" t="s">
        <v>478</v>
      </c>
      <c r="F226" s="192" t="s">
        <v>479</v>
      </c>
      <c r="G226" s="193" t="s">
        <v>160</v>
      </c>
      <c r="H226" s="194">
        <v>104.4</v>
      </c>
      <c r="I226" s="195"/>
      <c r="J226" s="196">
        <f>ROUND(I226*H226,2)</f>
        <v>0</v>
      </c>
      <c r="K226" s="192" t="s">
        <v>153</v>
      </c>
      <c r="L226" s="59"/>
      <c r="M226" s="197" t="s">
        <v>23</v>
      </c>
      <c r="N226" s="198" t="s">
        <v>46</v>
      </c>
      <c r="O226" s="40"/>
      <c r="P226" s="199">
        <f>O226*H226</f>
        <v>0</v>
      </c>
      <c r="Q226" s="199">
        <v>0</v>
      </c>
      <c r="R226" s="199">
        <f>Q226*H226</f>
        <v>0</v>
      </c>
      <c r="S226" s="199">
        <v>0</v>
      </c>
      <c r="T226" s="200">
        <f>S226*H226</f>
        <v>0</v>
      </c>
      <c r="AR226" s="22" t="s">
        <v>154</v>
      </c>
      <c r="AT226" s="22" t="s">
        <v>149</v>
      </c>
      <c r="AU226" s="22" t="s">
        <v>85</v>
      </c>
      <c r="AY226" s="22" t="s">
        <v>147</v>
      </c>
      <c r="BE226" s="201">
        <f>IF(N226="základní",J226,0)</f>
        <v>0</v>
      </c>
      <c r="BF226" s="201">
        <f>IF(N226="snížená",J226,0)</f>
        <v>0</v>
      </c>
      <c r="BG226" s="201">
        <f>IF(N226="zákl. přenesená",J226,0)</f>
        <v>0</v>
      </c>
      <c r="BH226" s="201">
        <f>IF(N226="sníž. přenesená",J226,0)</f>
        <v>0</v>
      </c>
      <c r="BI226" s="201">
        <f>IF(N226="nulová",J226,0)</f>
        <v>0</v>
      </c>
      <c r="BJ226" s="22" t="s">
        <v>83</v>
      </c>
      <c r="BK226" s="201">
        <f>ROUND(I226*H226,2)</f>
        <v>0</v>
      </c>
      <c r="BL226" s="22" t="s">
        <v>154</v>
      </c>
      <c r="BM226" s="22" t="s">
        <v>480</v>
      </c>
    </row>
    <row r="227" spans="2:65" s="11" customFormat="1" x14ac:dyDescent="0.3">
      <c r="B227" s="202"/>
      <c r="C227" s="203"/>
      <c r="D227" s="204" t="s">
        <v>156</v>
      </c>
      <c r="E227" s="205" t="s">
        <v>23</v>
      </c>
      <c r="F227" s="206" t="s">
        <v>481</v>
      </c>
      <c r="G227" s="203"/>
      <c r="H227" s="207">
        <v>104.4</v>
      </c>
      <c r="I227" s="208"/>
      <c r="J227" s="203"/>
      <c r="K227" s="203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156</v>
      </c>
      <c r="AU227" s="213" t="s">
        <v>85</v>
      </c>
      <c r="AV227" s="11" t="s">
        <v>85</v>
      </c>
      <c r="AW227" s="11" t="s">
        <v>38</v>
      </c>
      <c r="AX227" s="11" t="s">
        <v>83</v>
      </c>
      <c r="AY227" s="213" t="s">
        <v>147</v>
      </c>
    </row>
    <row r="228" spans="2:65" s="1" customFormat="1" ht="25.5" customHeight="1" x14ac:dyDescent="0.3">
      <c r="B228" s="39"/>
      <c r="C228" s="190" t="s">
        <v>482</v>
      </c>
      <c r="D228" s="190" t="s">
        <v>149</v>
      </c>
      <c r="E228" s="191" t="s">
        <v>483</v>
      </c>
      <c r="F228" s="192" t="s">
        <v>484</v>
      </c>
      <c r="G228" s="193" t="s">
        <v>160</v>
      </c>
      <c r="H228" s="194">
        <v>180</v>
      </c>
      <c r="I228" s="195"/>
      <c r="J228" s="196">
        <f>ROUND(I228*H228,2)</f>
        <v>0</v>
      </c>
      <c r="K228" s="192" t="s">
        <v>153</v>
      </c>
      <c r="L228" s="59"/>
      <c r="M228" s="197" t="s">
        <v>23</v>
      </c>
      <c r="N228" s="198" t="s">
        <v>46</v>
      </c>
      <c r="O228" s="40"/>
      <c r="P228" s="199">
        <f>O228*H228</f>
        <v>0</v>
      </c>
      <c r="Q228" s="199">
        <v>0</v>
      </c>
      <c r="R228" s="199">
        <f>Q228*H228</f>
        <v>0</v>
      </c>
      <c r="S228" s="199">
        <v>0</v>
      </c>
      <c r="T228" s="200">
        <f>S228*H228</f>
        <v>0</v>
      </c>
      <c r="AR228" s="22" t="s">
        <v>154</v>
      </c>
      <c r="AT228" s="22" t="s">
        <v>149</v>
      </c>
      <c r="AU228" s="22" t="s">
        <v>85</v>
      </c>
      <c r="AY228" s="22" t="s">
        <v>147</v>
      </c>
      <c r="BE228" s="201">
        <f>IF(N228="základní",J228,0)</f>
        <v>0</v>
      </c>
      <c r="BF228" s="201">
        <f>IF(N228="snížená",J228,0)</f>
        <v>0</v>
      </c>
      <c r="BG228" s="201">
        <f>IF(N228="zákl. přenesená",J228,0)</f>
        <v>0</v>
      </c>
      <c r="BH228" s="201">
        <f>IF(N228="sníž. přenesená",J228,0)</f>
        <v>0</v>
      </c>
      <c r="BI228" s="201">
        <f>IF(N228="nulová",J228,0)</f>
        <v>0</v>
      </c>
      <c r="BJ228" s="22" t="s">
        <v>83</v>
      </c>
      <c r="BK228" s="201">
        <f>ROUND(I228*H228,2)</f>
        <v>0</v>
      </c>
      <c r="BL228" s="22" t="s">
        <v>154</v>
      </c>
      <c r="BM228" s="22" t="s">
        <v>485</v>
      </c>
    </row>
    <row r="229" spans="2:65" s="11" customFormat="1" x14ac:dyDescent="0.3">
      <c r="B229" s="202"/>
      <c r="C229" s="203"/>
      <c r="D229" s="204" t="s">
        <v>156</v>
      </c>
      <c r="E229" s="205" t="s">
        <v>23</v>
      </c>
      <c r="F229" s="206" t="s">
        <v>486</v>
      </c>
      <c r="G229" s="203"/>
      <c r="H229" s="207">
        <v>180</v>
      </c>
      <c r="I229" s="208"/>
      <c r="J229" s="203"/>
      <c r="K229" s="203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156</v>
      </c>
      <c r="AU229" s="213" t="s">
        <v>85</v>
      </c>
      <c r="AV229" s="11" t="s">
        <v>85</v>
      </c>
      <c r="AW229" s="11" t="s">
        <v>38</v>
      </c>
      <c r="AX229" s="11" t="s">
        <v>83</v>
      </c>
      <c r="AY229" s="213" t="s">
        <v>147</v>
      </c>
    </row>
    <row r="230" spans="2:65" s="1" customFormat="1" ht="25.5" customHeight="1" x14ac:dyDescent="0.3">
      <c r="B230" s="39"/>
      <c r="C230" s="190" t="s">
        <v>487</v>
      </c>
      <c r="D230" s="190" t="s">
        <v>149</v>
      </c>
      <c r="E230" s="191" t="s">
        <v>488</v>
      </c>
      <c r="F230" s="192" t="s">
        <v>489</v>
      </c>
      <c r="G230" s="193" t="s">
        <v>160</v>
      </c>
      <c r="H230" s="194">
        <v>126</v>
      </c>
      <c r="I230" s="195"/>
      <c r="J230" s="196">
        <f>ROUND(I230*H230,2)</f>
        <v>0</v>
      </c>
      <c r="K230" s="192" t="s">
        <v>153</v>
      </c>
      <c r="L230" s="59"/>
      <c r="M230" s="197" t="s">
        <v>23</v>
      </c>
      <c r="N230" s="198" t="s">
        <v>46</v>
      </c>
      <c r="O230" s="40"/>
      <c r="P230" s="199">
        <f>O230*H230</f>
        <v>0</v>
      </c>
      <c r="Q230" s="199">
        <v>0</v>
      </c>
      <c r="R230" s="199">
        <f>Q230*H230</f>
        <v>0</v>
      </c>
      <c r="S230" s="199">
        <v>0</v>
      </c>
      <c r="T230" s="200">
        <f>S230*H230</f>
        <v>0</v>
      </c>
      <c r="AR230" s="22" t="s">
        <v>154</v>
      </c>
      <c r="AT230" s="22" t="s">
        <v>149</v>
      </c>
      <c r="AU230" s="22" t="s">
        <v>85</v>
      </c>
      <c r="AY230" s="22" t="s">
        <v>147</v>
      </c>
      <c r="BE230" s="201">
        <f>IF(N230="základní",J230,0)</f>
        <v>0</v>
      </c>
      <c r="BF230" s="201">
        <f>IF(N230="snížená",J230,0)</f>
        <v>0</v>
      </c>
      <c r="BG230" s="201">
        <f>IF(N230="zákl. přenesená",J230,0)</f>
        <v>0</v>
      </c>
      <c r="BH230" s="201">
        <f>IF(N230="sníž. přenesená",J230,0)</f>
        <v>0</v>
      </c>
      <c r="BI230" s="201">
        <f>IF(N230="nulová",J230,0)</f>
        <v>0</v>
      </c>
      <c r="BJ230" s="22" t="s">
        <v>83</v>
      </c>
      <c r="BK230" s="201">
        <f>ROUND(I230*H230,2)</f>
        <v>0</v>
      </c>
      <c r="BL230" s="22" t="s">
        <v>154</v>
      </c>
      <c r="BM230" s="22" t="s">
        <v>490</v>
      </c>
    </row>
    <row r="231" spans="2:65" s="11" customFormat="1" x14ac:dyDescent="0.3">
      <c r="B231" s="202"/>
      <c r="C231" s="203"/>
      <c r="D231" s="204" t="s">
        <v>156</v>
      </c>
      <c r="E231" s="205" t="s">
        <v>23</v>
      </c>
      <c r="F231" s="206" t="s">
        <v>491</v>
      </c>
      <c r="G231" s="203"/>
      <c r="H231" s="207">
        <v>126</v>
      </c>
      <c r="I231" s="208"/>
      <c r="J231" s="203"/>
      <c r="K231" s="203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156</v>
      </c>
      <c r="AU231" s="213" t="s">
        <v>85</v>
      </c>
      <c r="AV231" s="11" t="s">
        <v>85</v>
      </c>
      <c r="AW231" s="11" t="s">
        <v>38</v>
      </c>
      <c r="AX231" s="11" t="s">
        <v>83</v>
      </c>
      <c r="AY231" s="213" t="s">
        <v>147</v>
      </c>
    </row>
    <row r="232" spans="2:65" s="1" customFormat="1" ht="51" customHeight="1" x14ac:dyDescent="0.3">
      <c r="B232" s="39"/>
      <c r="C232" s="190" t="s">
        <v>492</v>
      </c>
      <c r="D232" s="190" t="s">
        <v>149</v>
      </c>
      <c r="E232" s="191" t="s">
        <v>493</v>
      </c>
      <c r="F232" s="192" t="s">
        <v>494</v>
      </c>
      <c r="G232" s="193" t="s">
        <v>160</v>
      </c>
      <c r="H232" s="194">
        <v>126</v>
      </c>
      <c r="I232" s="195"/>
      <c r="J232" s="196">
        <f>ROUND(I232*H232,2)</f>
        <v>0</v>
      </c>
      <c r="K232" s="192" t="s">
        <v>153</v>
      </c>
      <c r="L232" s="59"/>
      <c r="M232" s="197" t="s">
        <v>23</v>
      </c>
      <c r="N232" s="198" t="s">
        <v>46</v>
      </c>
      <c r="O232" s="40"/>
      <c r="P232" s="199">
        <f>O232*H232</f>
        <v>0</v>
      </c>
      <c r="Q232" s="199">
        <v>8.4250000000000005E-2</v>
      </c>
      <c r="R232" s="199">
        <f>Q232*H232</f>
        <v>10.615500000000001</v>
      </c>
      <c r="S232" s="199">
        <v>0</v>
      </c>
      <c r="T232" s="200">
        <f>S232*H232</f>
        <v>0</v>
      </c>
      <c r="AR232" s="22" t="s">
        <v>154</v>
      </c>
      <c r="AT232" s="22" t="s">
        <v>149</v>
      </c>
      <c r="AU232" s="22" t="s">
        <v>85</v>
      </c>
      <c r="AY232" s="22" t="s">
        <v>147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22" t="s">
        <v>83</v>
      </c>
      <c r="BK232" s="201">
        <f>ROUND(I232*H232,2)</f>
        <v>0</v>
      </c>
      <c r="BL232" s="22" t="s">
        <v>154</v>
      </c>
      <c r="BM232" s="22" t="s">
        <v>495</v>
      </c>
    </row>
    <row r="233" spans="2:65" s="11" customFormat="1" x14ac:dyDescent="0.3">
      <c r="B233" s="202"/>
      <c r="C233" s="203"/>
      <c r="D233" s="204" t="s">
        <v>156</v>
      </c>
      <c r="E233" s="205" t="s">
        <v>23</v>
      </c>
      <c r="F233" s="206" t="s">
        <v>496</v>
      </c>
      <c r="G233" s="203"/>
      <c r="H233" s="207">
        <v>126</v>
      </c>
      <c r="I233" s="208"/>
      <c r="J233" s="203"/>
      <c r="K233" s="203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156</v>
      </c>
      <c r="AU233" s="213" t="s">
        <v>85</v>
      </c>
      <c r="AV233" s="11" t="s">
        <v>85</v>
      </c>
      <c r="AW233" s="11" t="s">
        <v>38</v>
      </c>
      <c r="AX233" s="11" t="s">
        <v>83</v>
      </c>
      <c r="AY233" s="213" t="s">
        <v>147</v>
      </c>
    </row>
    <row r="234" spans="2:65" s="1" customFormat="1" ht="16.5" customHeight="1" x14ac:dyDescent="0.3">
      <c r="B234" s="39"/>
      <c r="C234" s="214" t="s">
        <v>497</v>
      </c>
      <c r="D234" s="214" t="s">
        <v>320</v>
      </c>
      <c r="E234" s="215" t="s">
        <v>498</v>
      </c>
      <c r="F234" s="216" t="s">
        <v>499</v>
      </c>
      <c r="G234" s="217" t="s">
        <v>160</v>
      </c>
      <c r="H234" s="218">
        <v>138.6</v>
      </c>
      <c r="I234" s="219"/>
      <c r="J234" s="220">
        <f>ROUND(I234*H234,2)</f>
        <v>0</v>
      </c>
      <c r="K234" s="216" t="s">
        <v>153</v>
      </c>
      <c r="L234" s="221"/>
      <c r="M234" s="222" t="s">
        <v>23</v>
      </c>
      <c r="N234" s="223" t="s">
        <v>46</v>
      </c>
      <c r="O234" s="40"/>
      <c r="P234" s="199">
        <f>O234*H234</f>
        <v>0</v>
      </c>
      <c r="Q234" s="199">
        <v>0.13100000000000001</v>
      </c>
      <c r="R234" s="199">
        <f>Q234*H234</f>
        <v>18.156600000000001</v>
      </c>
      <c r="S234" s="199">
        <v>0</v>
      </c>
      <c r="T234" s="200">
        <f>S234*H234</f>
        <v>0</v>
      </c>
      <c r="AR234" s="22" t="s">
        <v>187</v>
      </c>
      <c r="AT234" s="22" t="s">
        <v>320</v>
      </c>
      <c r="AU234" s="22" t="s">
        <v>85</v>
      </c>
      <c r="AY234" s="22" t="s">
        <v>147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22" t="s">
        <v>83</v>
      </c>
      <c r="BK234" s="201">
        <f>ROUND(I234*H234,2)</f>
        <v>0</v>
      </c>
      <c r="BL234" s="22" t="s">
        <v>154</v>
      </c>
      <c r="BM234" s="22" t="s">
        <v>500</v>
      </c>
    </row>
    <row r="235" spans="2:65" s="11" customFormat="1" x14ac:dyDescent="0.3">
      <c r="B235" s="202"/>
      <c r="C235" s="203"/>
      <c r="D235" s="204" t="s">
        <v>156</v>
      </c>
      <c r="E235" s="203"/>
      <c r="F235" s="206" t="s">
        <v>501</v>
      </c>
      <c r="G235" s="203"/>
      <c r="H235" s="207">
        <v>138.6</v>
      </c>
      <c r="I235" s="208"/>
      <c r="J235" s="203"/>
      <c r="K235" s="203"/>
      <c r="L235" s="209"/>
      <c r="M235" s="210"/>
      <c r="N235" s="211"/>
      <c r="O235" s="211"/>
      <c r="P235" s="211"/>
      <c r="Q235" s="211"/>
      <c r="R235" s="211"/>
      <c r="S235" s="211"/>
      <c r="T235" s="212"/>
      <c r="AT235" s="213" t="s">
        <v>156</v>
      </c>
      <c r="AU235" s="213" t="s">
        <v>85</v>
      </c>
      <c r="AV235" s="11" t="s">
        <v>85</v>
      </c>
      <c r="AW235" s="11" t="s">
        <v>6</v>
      </c>
      <c r="AX235" s="11" t="s">
        <v>83</v>
      </c>
      <c r="AY235" s="213" t="s">
        <v>147</v>
      </c>
    </row>
    <row r="236" spans="2:65" s="1" customFormat="1" ht="51" customHeight="1" x14ac:dyDescent="0.3">
      <c r="B236" s="39"/>
      <c r="C236" s="190" t="s">
        <v>502</v>
      </c>
      <c r="D236" s="190" t="s">
        <v>149</v>
      </c>
      <c r="E236" s="191" t="s">
        <v>503</v>
      </c>
      <c r="F236" s="192" t="s">
        <v>504</v>
      </c>
      <c r="G236" s="193" t="s">
        <v>160</v>
      </c>
      <c r="H236" s="194">
        <v>90</v>
      </c>
      <c r="I236" s="195"/>
      <c r="J236" s="196">
        <f>ROUND(I236*H236,2)</f>
        <v>0</v>
      </c>
      <c r="K236" s="192" t="s">
        <v>153</v>
      </c>
      <c r="L236" s="59"/>
      <c r="M236" s="197" t="s">
        <v>23</v>
      </c>
      <c r="N236" s="198" t="s">
        <v>46</v>
      </c>
      <c r="O236" s="40"/>
      <c r="P236" s="199">
        <f>O236*H236</f>
        <v>0</v>
      </c>
      <c r="Q236" s="199">
        <v>8.5650000000000004E-2</v>
      </c>
      <c r="R236" s="199">
        <f>Q236*H236</f>
        <v>7.7085000000000008</v>
      </c>
      <c r="S236" s="199">
        <v>0</v>
      </c>
      <c r="T236" s="200">
        <f>S236*H236</f>
        <v>0</v>
      </c>
      <c r="AR236" s="22" t="s">
        <v>154</v>
      </c>
      <c r="AT236" s="22" t="s">
        <v>149</v>
      </c>
      <c r="AU236" s="22" t="s">
        <v>85</v>
      </c>
      <c r="AY236" s="22" t="s">
        <v>147</v>
      </c>
      <c r="BE236" s="201">
        <f>IF(N236="základní",J236,0)</f>
        <v>0</v>
      </c>
      <c r="BF236" s="201">
        <f>IF(N236="snížená",J236,0)</f>
        <v>0</v>
      </c>
      <c r="BG236" s="201">
        <f>IF(N236="zákl. přenesená",J236,0)</f>
        <v>0</v>
      </c>
      <c r="BH236" s="201">
        <f>IF(N236="sníž. přenesená",J236,0)</f>
        <v>0</v>
      </c>
      <c r="BI236" s="201">
        <f>IF(N236="nulová",J236,0)</f>
        <v>0</v>
      </c>
      <c r="BJ236" s="22" t="s">
        <v>83</v>
      </c>
      <c r="BK236" s="201">
        <f>ROUND(I236*H236,2)</f>
        <v>0</v>
      </c>
      <c r="BL236" s="22" t="s">
        <v>154</v>
      </c>
      <c r="BM236" s="22" t="s">
        <v>505</v>
      </c>
    </row>
    <row r="237" spans="2:65" s="11" customFormat="1" x14ac:dyDescent="0.3">
      <c r="B237" s="202"/>
      <c r="C237" s="203"/>
      <c r="D237" s="204" t="s">
        <v>156</v>
      </c>
      <c r="E237" s="205" t="s">
        <v>23</v>
      </c>
      <c r="F237" s="206" t="s">
        <v>506</v>
      </c>
      <c r="G237" s="203"/>
      <c r="H237" s="207">
        <v>90</v>
      </c>
      <c r="I237" s="208"/>
      <c r="J237" s="203"/>
      <c r="K237" s="203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156</v>
      </c>
      <c r="AU237" s="213" t="s">
        <v>85</v>
      </c>
      <c r="AV237" s="11" t="s">
        <v>85</v>
      </c>
      <c r="AW237" s="11" t="s">
        <v>38</v>
      </c>
      <c r="AX237" s="11" t="s">
        <v>83</v>
      </c>
      <c r="AY237" s="213" t="s">
        <v>147</v>
      </c>
    </row>
    <row r="238" spans="2:65" s="1" customFormat="1" ht="16.5" customHeight="1" x14ac:dyDescent="0.3">
      <c r="B238" s="39"/>
      <c r="C238" s="214" t="s">
        <v>507</v>
      </c>
      <c r="D238" s="214" t="s">
        <v>320</v>
      </c>
      <c r="E238" s="215" t="s">
        <v>508</v>
      </c>
      <c r="F238" s="216" t="s">
        <v>509</v>
      </c>
      <c r="G238" s="217" t="s">
        <v>160</v>
      </c>
      <c r="H238" s="218">
        <v>99</v>
      </c>
      <c r="I238" s="219"/>
      <c r="J238" s="220">
        <f>ROUND(I238*H238,2)</f>
        <v>0</v>
      </c>
      <c r="K238" s="216" t="s">
        <v>153</v>
      </c>
      <c r="L238" s="221"/>
      <c r="M238" s="222" t="s">
        <v>23</v>
      </c>
      <c r="N238" s="223" t="s">
        <v>46</v>
      </c>
      <c r="O238" s="40"/>
      <c r="P238" s="199">
        <f>O238*H238</f>
        <v>0</v>
      </c>
      <c r="Q238" s="199">
        <v>0.17599999999999999</v>
      </c>
      <c r="R238" s="199">
        <f>Q238*H238</f>
        <v>17.423999999999999</v>
      </c>
      <c r="S238" s="199">
        <v>0</v>
      </c>
      <c r="T238" s="200">
        <f>S238*H238</f>
        <v>0</v>
      </c>
      <c r="AR238" s="22" t="s">
        <v>187</v>
      </c>
      <c r="AT238" s="22" t="s">
        <v>320</v>
      </c>
      <c r="AU238" s="22" t="s">
        <v>85</v>
      </c>
      <c r="AY238" s="22" t="s">
        <v>147</v>
      </c>
      <c r="BE238" s="201">
        <f>IF(N238="základní",J238,0)</f>
        <v>0</v>
      </c>
      <c r="BF238" s="201">
        <f>IF(N238="snížená",J238,0)</f>
        <v>0</v>
      </c>
      <c r="BG238" s="201">
        <f>IF(N238="zákl. přenesená",J238,0)</f>
        <v>0</v>
      </c>
      <c r="BH238" s="201">
        <f>IF(N238="sníž. přenesená",J238,0)</f>
        <v>0</v>
      </c>
      <c r="BI238" s="201">
        <f>IF(N238="nulová",J238,0)</f>
        <v>0</v>
      </c>
      <c r="BJ238" s="22" t="s">
        <v>83</v>
      </c>
      <c r="BK238" s="201">
        <f>ROUND(I238*H238,2)</f>
        <v>0</v>
      </c>
      <c r="BL238" s="22" t="s">
        <v>154</v>
      </c>
      <c r="BM238" s="22" t="s">
        <v>510</v>
      </c>
    </row>
    <row r="239" spans="2:65" s="11" customFormat="1" x14ac:dyDescent="0.3">
      <c r="B239" s="202"/>
      <c r="C239" s="203"/>
      <c r="D239" s="204" t="s">
        <v>156</v>
      </c>
      <c r="E239" s="203"/>
      <c r="F239" s="206" t="s">
        <v>511</v>
      </c>
      <c r="G239" s="203"/>
      <c r="H239" s="207">
        <v>99</v>
      </c>
      <c r="I239" s="208"/>
      <c r="J239" s="203"/>
      <c r="K239" s="203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156</v>
      </c>
      <c r="AU239" s="213" t="s">
        <v>85</v>
      </c>
      <c r="AV239" s="11" t="s">
        <v>85</v>
      </c>
      <c r="AW239" s="11" t="s">
        <v>6</v>
      </c>
      <c r="AX239" s="11" t="s">
        <v>83</v>
      </c>
      <c r="AY239" s="213" t="s">
        <v>147</v>
      </c>
    </row>
    <row r="240" spans="2:65" s="10" customFormat="1" ht="29.85" customHeight="1" x14ac:dyDescent="0.3">
      <c r="B240" s="174"/>
      <c r="C240" s="175"/>
      <c r="D240" s="176" t="s">
        <v>74</v>
      </c>
      <c r="E240" s="188" t="s">
        <v>177</v>
      </c>
      <c r="F240" s="188" t="s">
        <v>512</v>
      </c>
      <c r="G240" s="175"/>
      <c r="H240" s="175"/>
      <c r="I240" s="178"/>
      <c r="J240" s="189">
        <f>BK240</f>
        <v>0</v>
      </c>
      <c r="K240" s="175"/>
      <c r="L240" s="180"/>
      <c r="M240" s="181"/>
      <c r="N240" s="182"/>
      <c r="O240" s="182"/>
      <c r="P240" s="183">
        <f>SUM(P241:P279)</f>
        <v>0</v>
      </c>
      <c r="Q240" s="182"/>
      <c r="R240" s="183">
        <f>SUM(R241:R279)</f>
        <v>65.401932469999991</v>
      </c>
      <c r="S240" s="182"/>
      <c r="T240" s="184">
        <f>SUM(T241:T279)</f>
        <v>0</v>
      </c>
      <c r="AR240" s="185" t="s">
        <v>83</v>
      </c>
      <c r="AT240" s="186" t="s">
        <v>74</v>
      </c>
      <c r="AU240" s="186" t="s">
        <v>83</v>
      </c>
      <c r="AY240" s="185" t="s">
        <v>147</v>
      </c>
      <c r="BK240" s="187">
        <f>SUM(BK241:BK279)</f>
        <v>0</v>
      </c>
    </row>
    <row r="241" spans="2:65" s="1" customFormat="1" ht="25.5" customHeight="1" x14ac:dyDescent="0.3">
      <c r="B241" s="39"/>
      <c r="C241" s="190" t="s">
        <v>513</v>
      </c>
      <c r="D241" s="190" t="s">
        <v>149</v>
      </c>
      <c r="E241" s="191" t="s">
        <v>514</v>
      </c>
      <c r="F241" s="192" t="s">
        <v>515</v>
      </c>
      <c r="G241" s="193" t="s">
        <v>160</v>
      </c>
      <c r="H241" s="194">
        <v>437</v>
      </c>
      <c r="I241" s="195"/>
      <c r="J241" s="196">
        <f>ROUND(I241*H241,2)</f>
        <v>0</v>
      </c>
      <c r="K241" s="192" t="s">
        <v>153</v>
      </c>
      <c r="L241" s="59"/>
      <c r="M241" s="197" t="s">
        <v>23</v>
      </c>
      <c r="N241" s="198" t="s">
        <v>46</v>
      </c>
      <c r="O241" s="40"/>
      <c r="P241" s="199">
        <f>O241*H241</f>
        <v>0</v>
      </c>
      <c r="Q241" s="199">
        <v>7.3499999999999998E-3</v>
      </c>
      <c r="R241" s="199">
        <f>Q241*H241</f>
        <v>3.2119499999999999</v>
      </c>
      <c r="S241" s="199">
        <v>0</v>
      </c>
      <c r="T241" s="200">
        <f>S241*H241</f>
        <v>0</v>
      </c>
      <c r="AR241" s="22" t="s">
        <v>154</v>
      </c>
      <c r="AT241" s="22" t="s">
        <v>149</v>
      </c>
      <c r="AU241" s="22" t="s">
        <v>85</v>
      </c>
      <c r="AY241" s="22" t="s">
        <v>147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22" t="s">
        <v>83</v>
      </c>
      <c r="BK241" s="201">
        <f>ROUND(I241*H241,2)</f>
        <v>0</v>
      </c>
      <c r="BL241" s="22" t="s">
        <v>154</v>
      </c>
      <c r="BM241" s="22" t="s">
        <v>516</v>
      </c>
    </row>
    <row r="242" spans="2:65" s="11" customFormat="1" x14ac:dyDescent="0.3">
      <c r="B242" s="202"/>
      <c r="C242" s="203"/>
      <c r="D242" s="204" t="s">
        <v>156</v>
      </c>
      <c r="E242" s="205" t="s">
        <v>23</v>
      </c>
      <c r="F242" s="206" t="s">
        <v>517</v>
      </c>
      <c r="G242" s="203"/>
      <c r="H242" s="207">
        <v>437</v>
      </c>
      <c r="I242" s="208"/>
      <c r="J242" s="203"/>
      <c r="K242" s="203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156</v>
      </c>
      <c r="AU242" s="213" t="s">
        <v>85</v>
      </c>
      <c r="AV242" s="11" t="s">
        <v>85</v>
      </c>
      <c r="AW242" s="11" t="s">
        <v>38</v>
      </c>
      <c r="AX242" s="11" t="s">
        <v>83</v>
      </c>
      <c r="AY242" s="213" t="s">
        <v>147</v>
      </c>
    </row>
    <row r="243" spans="2:65" s="1" customFormat="1" ht="25.5" customHeight="1" x14ac:dyDescent="0.3">
      <c r="B243" s="39"/>
      <c r="C243" s="190" t="s">
        <v>518</v>
      </c>
      <c r="D243" s="190" t="s">
        <v>149</v>
      </c>
      <c r="E243" s="191" t="s">
        <v>519</v>
      </c>
      <c r="F243" s="192" t="s">
        <v>520</v>
      </c>
      <c r="G243" s="193" t="s">
        <v>160</v>
      </c>
      <c r="H243" s="194">
        <v>437</v>
      </c>
      <c r="I243" s="195"/>
      <c r="J243" s="196">
        <f>ROUND(I243*H243,2)</f>
        <v>0</v>
      </c>
      <c r="K243" s="192" t="s">
        <v>153</v>
      </c>
      <c r="L243" s="59"/>
      <c r="M243" s="197" t="s">
        <v>23</v>
      </c>
      <c r="N243" s="198" t="s">
        <v>46</v>
      </c>
      <c r="O243" s="40"/>
      <c r="P243" s="199">
        <f>O243*H243</f>
        <v>0</v>
      </c>
      <c r="Q243" s="199">
        <v>3.4500000000000003E-2</v>
      </c>
      <c r="R243" s="199">
        <f>Q243*H243</f>
        <v>15.076500000000001</v>
      </c>
      <c r="S243" s="199">
        <v>0</v>
      </c>
      <c r="T243" s="200">
        <f>S243*H243</f>
        <v>0</v>
      </c>
      <c r="AR243" s="22" t="s">
        <v>154</v>
      </c>
      <c r="AT243" s="22" t="s">
        <v>149</v>
      </c>
      <c r="AU243" s="22" t="s">
        <v>85</v>
      </c>
      <c r="AY243" s="22" t="s">
        <v>147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22" t="s">
        <v>83</v>
      </c>
      <c r="BK243" s="201">
        <f>ROUND(I243*H243,2)</f>
        <v>0</v>
      </c>
      <c r="BL243" s="22" t="s">
        <v>154</v>
      </c>
      <c r="BM243" s="22" t="s">
        <v>521</v>
      </c>
    </row>
    <row r="244" spans="2:65" s="1" customFormat="1" ht="25.5" customHeight="1" x14ac:dyDescent="0.3">
      <c r="B244" s="39"/>
      <c r="C244" s="190" t="s">
        <v>522</v>
      </c>
      <c r="D244" s="190" t="s">
        <v>149</v>
      </c>
      <c r="E244" s="191" t="s">
        <v>523</v>
      </c>
      <c r="F244" s="192" t="s">
        <v>524</v>
      </c>
      <c r="G244" s="193" t="s">
        <v>160</v>
      </c>
      <c r="H244" s="194">
        <v>874</v>
      </c>
      <c r="I244" s="195"/>
      <c r="J244" s="196">
        <f>ROUND(I244*H244,2)</f>
        <v>0</v>
      </c>
      <c r="K244" s="192" t="s">
        <v>153</v>
      </c>
      <c r="L244" s="59"/>
      <c r="M244" s="197" t="s">
        <v>23</v>
      </c>
      <c r="N244" s="198" t="s">
        <v>46</v>
      </c>
      <c r="O244" s="40"/>
      <c r="P244" s="199">
        <f>O244*H244</f>
        <v>0</v>
      </c>
      <c r="Q244" s="199">
        <v>1.6E-2</v>
      </c>
      <c r="R244" s="199">
        <f>Q244*H244</f>
        <v>13.984</v>
      </c>
      <c r="S244" s="199">
        <v>0</v>
      </c>
      <c r="T244" s="200">
        <f>S244*H244</f>
        <v>0</v>
      </c>
      <c r="AR244" s="22" t="s">
        <v>154</v>
      </c>
      <c r="AT244" s="22" t="s">
        <v>149</v>
      </c>
      <c r="AU244" s="22" t="s">
        <v>85</v>
      </c>
      <c r="AY244" s="22" t="s">
        <v>147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22" t="s">
        <v>83</v>
      </c>
      <c r="BK244" s="201">
        <f>ROUND(I244*H244,2)</f>
        <v>0</v>
      </c>
      <c r="BL244" s="22" t="s">
        <v>154</v>
      </c>
      <c r="BM244" s="22" t="s">
        <v>525</v>
      </c>
    </row>
    <row r="245" spans="2:65" s="11" customFormat="1" x14ac:dyDescent="0.3">
      <c r="B245" s="202"/>
      <c r="C245" s="203"/>
      <c r="D245" s="204" t="s">
        <v>156</v>
      </c>
      <c r="E245" s="205" t="s">
        <v>23</v>
      </c>
      <c r="F245" s="206" t="s">
        <v>526</v>
      </c>
      <c r="G245" s="203"/>
      <c r="H245" s="207">
        <v>874</v>
      </c>
      <c r="I245" s="208"/>
      <c r="J245" s="203"/>
      <c r="K245" s="203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156</v>
      </c>
      <c r="AU245" s="213" t="s">
        <v>85</v>
      </c>
      <c r="AV245" s="11" t="s">
        <v>85</v>
      </c>
      <c r="AW245" s="11" t="s">
        <v>38</v>
      </c>
      <c r="AX245" s="11" t="s">
        <v>83</v>
      </c>
      <c r="AY245" s="213" t="s">
        <v>147</v>
      </c>
    </row>
    <row r="246" spans="2:65" s="1" customFormat="1" ht="25.5" customHeight="1" x14ac:dyDescent="0.3">
      <c r="B246" s="39"/>
      <c r="C246" s="190" t="s">
        <v>527</v>
      </c>
      <c r="D246" s="190" t="s">
        <v>149</v>
      </c>
      <c r="E246" s="191" t="s">
        <v>528</v>
      </c>
      <c r="F246" s="192" t="s">
        <v>529</v>
      </c>
      <c r="G246" s="193" t="s">
        <v>160</v>
      </c>
      <c r="H246" s="194">
        <v>48</v>
      </c>
      <c r="I246" s="195"/>
      <c r="J246" s="196">
        <f>ROUND(I246*H246,2)</f>
        <v>0</v>
      </c>
      <c r="K246" s="192" t="s">
        <v>153</v>
      </c>
      <c r="L246" s="59"/>
      <c r="M246" s="197" t="s">
        <v>23</v>
      </c>
      <c r="N246" s="198" t="s">
        <v>46</v>
      </c>
      <c r="O246" s="40"/>
      <c r="P246" s="199">
        <f>O246*H246</f>
        <v>0</v>
      </c>
      <c r="Q246" s="199">
        <v>6.4999999999999997E-3</v>
      </c>
      <c r="R246" s="199">
        <f>Q246*H246</f>
        <v>0.312</v>
      </c>
      <c r="S246" s="199">
        <v>0</v>
      </c>
      <c r="T246" s="200">
        <f>S246*H246</f>
        <v>0</v>
      </c>
      <c r="AR246" s="22" t="s">
        <v>154</v>
      </c>
      <c r="AT246" s="22" t="s">
        <v>149</v>
      </c>
      <c r="AU246" s="22" t="s">
        <v>85</v>
      </c>
      <c r="AY246" s="22" t="s">
        <v>147</v>
      </c>
      <c r="BE246" s="201">
        <f>IF(N246="základní",J246,0)</f>
        <v>0</v>
      </c>
      <c r="BF246" s="201">
        <f>IF(N246="snížená",J246,0)</f>
        <v>0</v>
      </c>
      <c r="BG246" s="201">
        <f>IF(N246="zákl. přenesená",J246,0)</f>
        <v>0</v>
      </c>
      <c r="BH246" s="201">
        <f>IF(N246="sníž. přenesená",J246,0)</f>
        <v>0</v>
      </c>
      <c r="BI246" s="201">
        <f>IF(N246="nulová",J246,0)</f>
        <v>0</v>
      </c>
      <c r="BJ246" s="22" t="s">
        <v>83</v>
      </c>
      <c r="BK246" s="201">
        <f>ROUND(I246*H246,2)</f>
        <v>0</v>
      </c>
      <c r="BL246" s="22" t="s">
        <v>154</v>
      </c>
      <c r="BM246" s="22" t="s">
        <v>530</v>
      </c>
    </row>
    <row r="247" spans="2:65" s="11" customFormat="1" x14ac:dyDescent="0.3">
      <c r="B247" s="202"/>
      <c r="C247" s="203"/>
      <c r="D247" s="204" t="s">
        <v>156</v>
      </c>
      <c r="E247" s="205" t="s">
        <v>23</v>
      </c>
      <c r="F247" s="206" t="s">
        <v>531</v>
      </c>
      <c r="G247" s="203"/>
      <c r="H247" s="207">
        <v>48</v>
      </c>
      <c r="I247" s="208"/>
      <c r="J247" s="203"/>
      <c r="K247" s="203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156</v>
      </c>
      <c r="AU247" s="213" t="s">
        <v>85</v>
      </c>
      <c r="AV247" s="11" t="s">
        <v>85</v>
      </c>
      <c r="AW247" s="11" t="s">
        <v>38</v>
      </c>
      <c r="AX247" s="11" t="s">
        <v>83</v>
      </c>
      <c r="AY247" s="213" t="s">
        <v>147</v>
      </c>
    </row>
    <row r="248" spans="2:65" s="1" customFormat="1" ht="25.5" customHeight="1" x14ac:dyDescent="0.3">
      <c r="B248" s="39"/>
      <c r="C248" s="190" t="s">
        <v>532</v>
      </c>
      <c r="D248" s="190" t="s">
        <v>149</v>
      </c>
      <c r="E248" s="191" t="s">
        <v>533</v>
      </c>
      <c r="F248" s="192" t="s">
        <v>534</v>
      </c>
      <c r="G248" s="193" t="s">
        <v>199</v>
      </c>
      <c r="H248" s="194">
        <v>242</v>
      </c>
      <c r="I248" s="195"/>
      <c r="J248" s="196">
        <f>ROUND(I248*H248,2)</f>
        <v>0</v>
      </c>
      <c r="K248" s="192" t="s">
        <v>153</v>
      </c>
      <c r="L248" s="59"/>
      <c r="M248" s="197" t="s">
        <v>23</v>
      </c>
      <c r="N248" s="198" t="s">
        <v>46</v>
      </c>
      <c r="O248" s="40"/>
      <c r="P248" s="199">
        <f>O248*H248</f>
        <v>0</v>
      </c>
      <c r="Q248" s="199">
        <v>0</v>
      </c>
      <c r="R248" s="199">
        <f>Q248*H248</f>
        <v>0</v>
      </c>
      <c r="S248" s="199">
        <v>0</v>
      </c>
      <c r="T248" s="200">
        <f>S248*H248</f>
        <v>0</v>
      </c>
      <c r="AR248" s="22" t="s">
        <v>154</v>
      </c>
      <c r="AT248" s="22" t="s">
        <v>149</v>
      </c>
      <c r="AU248" s="22" t="s">
        <v>85</v>
      </c>
      <c r="AY248" s="22" t="s">
        <v>147</v>
      </c>
      <c r="BE248" s="201">
        <f>IF(N248="základní",J248,0)</f>
        <v>0</v>
      </c>
      <c r="BF248" s="201">
        <f>IF(N248="snížená",J248,0)</f>
        <v>0</v>
      </c>
      <c r="BG248" s="201">
        <f>IF(N248="zákl. přenesená",J248,0)</f>
        <v>0</v>
      </c>
      <c r="BH248" s="201">
        <f>IF(N248="sníž. přenesená",J248,0)</f>
        <v>0</v>
      </c>
      <c r="BI248" s="201">
        <f>IF(N248="nulová",J248,0)</f>
        <v>0</v>
      </c>
      <c r="BJ248" s="22" t="s">
        <v>83</v>
      </c>
      <c r="BK248" s="201">
        <f>ROUND(I248*H248,2)</f>
        <v>0</v>
      </c>
      <c r="BL248" s="22" t="s">
        <v>154</v>
      </c>
      <c r="BM248" s="22" t="s">
        <v>535</v>
      </c>
    </row>
    <row r="249" spans="2:65" s="11" customFormat="1" x14ac:dyDescent="0.3">
      <c r="B249" s="202"/>
      <c r="C249" s="203"/>
      <c r="D249" s="204" t="s">
        <v>156</v>
      </c>
      <c r="E249" s="205" t="s">
        <v>23</v>
      </c>
      <c r="F249" s="206" t="s">
        <v>536</v>
      </c>
      <c r="G249" s="203"/>
      <c r="H249" s="207">
        <v>242</v>
      </c>
      <c r="I249" s="208"/>
      <c r="J249" s="203"/>
      <c r="K249" s="203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156</v>
      </c>
      <c r="AU249" s="213" t="s">
        <v>85</v>
      </c>
      <c r="AV249" s="11" t="s">
        <v>85</v>
      </c>
      <c r="AW249" s="11" t="s">
        <v>38</v>
      </c>
      <c r="AX249" s="11" t="s">
        <v>83</v>
      </c>
      <c r="AY249" s="213" t="s">
        <v>147</v>
      </c>
    </row>
    <row r="250" spans="2:65" s="1" customFormat="1" ht="16.5" customHeight="1" x14ac:dyDescent="0.3">
      <c r="B250" s="39"/>
      <c r="C250" s="214" t="s">
        <v>537</v>
      </c>
      <c r="D250" s="214" t="s">
        <v>320</v>
      </c>
      <c r="E250" s="215" t="s">
        <v>538</v>
      </c>
      <c r="F250" s="216" t="s">
        <v>539</v>
      </c>
      <c r="G250" s="217" t="s">
        <v>199</v>
      </c>
      <c r="H250" s="218">
        <v>254.1</v>
      </c>
      <c r="I250" s="219"/>
      <c r="J250" s="220">
        <f>ROUND(I250*H250,2)</f>
        <v>0</v>
      </c>
      <c r="K250" s="216" t="s">
        <v>153</v>
      </c>
      <c r="L250" s="221"/>
      <c r="M250" s="222" t="s">
        <v>23</v>
      </c>
      <c r="N250" s="223" t="s">
        <v>46</v>
      </c>
      <c r="O250" s="40"/>
      <c r="P250" s="199">
        <f>O250*H250</f>
        <v>0</v>
      </c>
      <c r="Q250" s="199">
        <v>3.0000000000000001E-5</v>
      </c>
      <c r="R250" s="199">
        <f>Q250*H250</f>
        <v>7.6230000000000004E-3</v>
      </c>
      <c r="S250" s="199">
        <v>0</v>
      </c>
      <c r="T250" s="200">
        <f>S250*H250</f>
        <v>0</v>
      </c>
      <c r="AR250" s="22" t="s">
        <v>187</v>
      </c>
      <c r="AT250" s="22" t="s">
        <v>320</v>
      </c>
      <c r="AU250" s="22" t="s">
        <v>85</v>
      </c>
      <c r="AY250" s="22" t="s">
        <v>147</v>
      </c>
      <c r="BE250" s="201">
        <f>IF(N250="základní",J250,0)</f>
        <v>0</v>
      </c>
      <c r="BF250" s="201">
        <f>IF(N250="snížená",J250,0)</f>
        <v>0</v>
      </c>
      <c r="BG250" s="201">
        <f>IF(N250="zákl. přenesená",J250,0)</f>
        <v>0</v>
      </c>
      <c r="BH250" s="201">
        <f>IF(N250="sníž. přenesená",J250,0)</f>
        <v>0</v>
      </c>
      <c r="BI250" s="201">
        <f>IF(N250="nulová",J250,0)</f>
        <v>0</v>
      </c>
      <c r="BJ250" s="22" t="s">
        <v>83</v>
      </c>
      <c r="BK250" s="201">
        <f>ROUND(I250*H250,2)</f>
        <v>0</v>
      </c>
      <c r="BL250" s="22" t="s">
        <v>154</v>
      </c>
      <c r="BM250" s="22" t="s">
        <v>540</v>
      </c>
    </row>
    <row r="251" spans="2:65" s="11" customFormat="1" x14ac:dyDescent="0.3">
      <c r="B251" s="202"/>
      <c r="C251" s="203"/>
      <c r="D251" s="204" t="s">
        <v>156</v>
      </c>
      <c r="E251" s="203"/>
      <c r="F251" s="206" t="s">
        <v>541</v>
      </c>
      <c r="G251" s="203"/>
      <c r="H251" s="207">
        <v>254.1</v>
      </c>
      <c r="I251" s="208"/>
      <c r="J251" s="203"/>
      <c r="K251" s="203"/>
      <c r="L251" s="209"/>
      <c r="M251" s="210"/>
      <c r="N251" s="211"/>
      <c r="O251" s="211"/>
      <c r="P251" s="211"/>
      <c r="Q251" s="211"/>
      <c r="R251" s="211"/>
      <c r="S251" s="211"/>
      <c r="T251" s="212"/>
      <c r="AT251" s="213" t="s">
        <v>156</v>
      </c>
      <c r="AU251" s="213" t="s">
        <v>85</v>
      </c>
      <c r="AV251" s="11" t="s">
        <v>85</v>
      </c>
      <c r="AW251" s="11" t="s">
        <v>6</v>
      </c>
      <c r="AX251" s="11" t="s">
        <v>83</v>
      </c>
      <c r="AY251" s="213" t="s">
        <v>147</v>
      </c>
    </row>
    <row r="252" spans="2:65" s="1" customFormat="1" ht="38.25" customHeight="1" x14ac:dyDescent="0.3">
      <c r="B252" s="39"/>
      <c r="C252" s="190" t="s">
        <v>542</v>
      </c>
      <c r="D252" s="190" t="s">
        <v>149</v>
      </c>
      <c r="E252" s="191" t="s">
        <v>543</v>
      </c>
      <c r="F252" s="192" t="s">
        <v>544</v>
      </c>
      <c r="G252" s="193" t="s">
        <v>199</v>
      </c>
      <c r="H252" s="194">
        <v>90</v>
      </c>
      <c r="I252" s="195"/>
      <c r="J252" s="196">
        <f>ROUND(I252*H252,2)</f>
        <v>0</v>
      </c>
      <c r="K252" s="192" t="s">
        <v>153</v>
      </c>
      <c r="L252" s="59"/>
      <c r="M252" s="197" t="s">
        <v>23</v>
      </c>
      <c r="N252" s="198" t="s">
        <v>46</v>
      </c>
      <c r="O252" s="40"/>
      <c r="P252" s="199">
        <f>O252*H252</f>
        <v>0</v>
      </c>
      <c r="Q252" s="199">
        <v>0</v>
      </c>
      <c r="R252" s="199">
        <f>Q252*H252</f>
        <v>0</v>
      </c>
      <c r="S252" s="199">
        <v>0</v>
      </c>
      <c r="T252" s="200">
        <f>S252*H252</f>
        <v>0</v>
      </c>
      <c r="AR252" s="22" t="s">
        <v>154</v>
      </c>
      <c r="AT252" s="22" t="s">
        <v>149</v>
      </c>
      <c r="AU252" s="22" t="s">
        <v>85</v>
      </c>
      <c r="AY252" s="22" t="s">
        <v>147</v>
      </c>
      <c r="BE252" s="201">
        <f>IF(N252="základní",J252,0)</f>
        <v>0</v>
      </c>
      <c r="BF252" s="201">
        <f>IF(N252="snížená",J252,0)</f>
        <v>0</v>
      </c>
      <c r="BG252" s="201">
        <f>IF(N252="zákl. přenesená",J252,0)</f>
        <v>0</v>
      </c>
      <c r="BH252" s="201">
        <f>IF(N252="sníž. přenesená",J252,0)</f>
        <v>0</v>
      </c>
      <c r="BI252" s="201">
        <f>IF(N252="nulová",J252,0)</f>
        <v>0</v>
      </c>
      <c r="BJ252" s="22" t="s">
        <v>83</v>
      </c>
      <c r="BK252" s="201">
        <f>ROUND(I252*H252,2)</f>
        <v>0</v>
      </c>
      <c r="BL252" s="22" t="s">
        <v>154</v>
      </c>
      <c r="BM252" s="22" t="s">
        <v>545</v>
      </c>
    </row>
    <row r="253" spans="2:65" s="11" customFormat="1" x14ac:dyDescent="0.3">
      <c r="B253" s="202"/>
      <c r="C253" s="203"/>
      <c r="D253" s="204" t="s">
        <v>156</v>
      </c>
      <c r="E253" s="205" t="s">
        <v>23</v>
      </c>
      <c r="F253" s="206" t="s">
        <v>546</v>
      </c>
      <c r="G253" s="203"/>
      <c r="H253" s="207">
        <v>90</v>
      </c>
      <c r="I253" s="208"/>
      <c r="J253" s="203"/>
      <c r="K253" s="203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156</v>
      </c>
      <c r="AU253" s="213" t="s">
        <v>85</v>
      </c>
      <c r="AV253" s="11" t="s">
        <v>85</v>
      </c>
      <c r="AW253" s="11" t="s">
        <v>38</v>
      </c>
      <c r="AX253" s="11" t="s">
        <v>83</v>
      </c>
      <c r="AY253" s="213" t="s">
        <v>147</v>
      </c>
    </row>
    <row r="254" spans="2:65" s="1" customFormat="1" ht="16.5" customHeight="1" x14ac:dyDescent="0.3">
      <c r="B254" s="39"/>
      <c r="C254" s="214" t="s">
        <v>547</v>
      </c>
      <c r="D254" s="214" t="s">
        <v>320</v>
      </c>
      <c r="E254" s="215" t="s">
        <v>548</v>
      </c>
      <c r="F254" s="216" t="s">
        <v>549</v>
      </c>
      <c r="G254" s="217" t="s">
        <v>199</v>
      </c>
      <c r="H254" s="218">
        <v>94.5</v>
      </c>
      <c r="I254" s="219"/>
      <c r="J254" s="220">
        <f>ROUND(I254*H254,2)</f>
        <v>0</v>
      </c>
      <c r="K254" s="216" t="s">
        <v>153</v>
      </c>
      <c r="L254" s="221"/>
      <c r="M254" s="222" t="s">
        <v>23</v>
      </c>
      <c r="N254" s="223" t="s">
        <v>46</v>
      </c>
      <c r="O254" s="40"/>
      <c r="P254" s="199">
        <f>O254*H254</f>
        <v>0</v>
      </c>
      <c r="Q254" s="199">
        <v>4.0000000000000003E-5</v>
      </c>
      <c r="R254" s="199">
        <f>Q254*H254</f>
        <v>3.7800000000000004E-3</v>
      </c>
      <c r="S254" s="199">
        <v>0</v>
      </c>
      <c r="T254" s="200">
        <f>S254*H254</f>
        <v>0</v>
      </c>
      <c r="AR254" s="22" t="s">
        <v>187</v>
      </c>
      <c r="AT254" s="22" t="s">
        <v>320</v>
      </c>
      <c r="AU254" s="22" t="s">
        <v>85</v>
      </c>
      <c r="AY254" s="22" t="s">
        <v>147</v>
      </c>
      <c r="BE254" s="201">
        <f>IF(N254="základní",J254,0)</f>
        <v>0</v>
      </c>
      <c r="BF254" s="201">
        <f>IF(N254="snížená",J254,0)</f>
        <v>0</v>
      </c>
      <c r="BG254" s="201">
        <f>IF(N254="zákl. přenesená",J254,0)</f>
        <v>0</v>
      </c>
      <c r="BH254" s="201">
        <f>IF(N254="sníž. přenesená",J254,0)</f>
        <v>0</v>
      </c>
      <c r="BI254" s="201">
        <f>IF(N254="nulová",J254,0)</f>
        <v>0</v>
      </c>
      <c r="BJ254" s="22" t="s">
        <v>83</v>
      </c>
      <c r="BK254" s="201">
        <f>ROUND(I254*H254,2)</f>
        <v>0</v>
      </c>
      <c r="BL254" s="22" t="s">
        <v>154</v>
      </c>
      <c r="BM254" s="22" t="s">
        <v>550</v>
      </c>
    </row>
    <row r="255" spans="2:65" s="11" customFormat="1" x14ac:dyDescent="0.3">
      <c r="B255" s="202"/>
      <c r="C255" s="203"/>
      <c r="D255" s="204" t="s">
        <v>156</v>
      </c>
      <c r="E255" s="203"/>
      <c r="F255" s="206" t="s">
        <v>551</v>
      </c>
      <c r="G255" s="203"/>
      <c r="H255" s="207">
        <v>94.5</v>
      </c>
      <c r="I255" s="208"/>
      <c r="J255" s="203"/>
      <c r="K255" s="203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156</v>
      </c>
      <c r="AU255" s="213" t="s">
        <v>85</v>
      </c>
      <c r="AV255" s="11" t="s">
        <v>85</v>
      </c>
      <c r="AW255" s="11" t="s">
        <v>6</v>
      </c>
      <c r="AX255" s="11" t="s">
        <v>83</v>
      </c>
      <c r="AY255" s="213" t="s">
        <v>147</v>
      </c>
    </row>
    <row r="256" spans="2:65" s="1" customFormat="1" ht="25.5" customHeight="1" x14ac:dyDescent="0.3">
      <c r="B256" s="39"/>
      <c r="C256" s="190" t="s">
        <v>552</v>
      </c>
      <c r="D256" s="190" t="s">
        <v>149</v>
      </c>
      <c r="E256" s="191" t="s">
        <v>553</v>
      </c>
      <c r="F256" s="192" t="s">
        <v>554</v>
      </c>
      <c r="G256" s="193" t="s">
        <v>160</v>
      </c>
      <c r="H256" s="194">
        <v>132</v>
      </c>
      <c r="I256" s="195"/>
      <c r="J256" s="196">
        <f>ROUND(I256*H256,2)</f>
        <v>0</v>
      </c>
      <c r="K256" s="192" t="s">
        <v>153</v>
      </c>
      <c r="L256" s="59"/>
      <c r="M256" s="197" t="s">
        <v>23</v>
      </c>
      <c r="N256" s="198" t="s">
        <v>46</v>
      </c>
      <c r="O256" s="40"/>
      <c r="P256" s="199">
        <f>O256*H256</f>
        <v>0</v>
      </c>
      <c r="Q256" s="199">
        <v>8.3199999999999993E-3</v>
      </c>
      <c r="R256" s="199">
        <f>Q256*H256</f>
        <v>1.0982399999999999</v>
      </c>
      <c r="S256" s="199">
        <v>0</v>
      </c>
      <c r="T256" s="200">
        <f>S256*H256</f>
        <v>0</v>
      </c>
      <c r="AR256" s="22" t="s">
        <v>154</v>
      </c>
      <c r="AT256" s="22" t="s">
        <v>149</v>
      </c>
      <c r="AU256" s="22" t="s">
        <v>85</v>
      </c>
      <c r="AY256" s="22" t="s">
        <v>147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22" t="s">
        <v>83</v>
      </c>
      <c r="BK256" s="201">
        <f>ROUND(I256*H256,2)</f>
        <v>0</v>
      </c>
      <c r="BL256" s="22" t="s">
        <v>154</v>
      </c>
      <c r="BM256" s="22" t="s">
        <v>555</v>
      </c>
    </row>
    <row r="257" spans="2:65" s="11" customFormat="1" x14ac:dyDescent="0.3">
      <c r="B257" s="202"/>
      <c r="C257" s="203"/>
      <c r="D257" s="204" t="s">
        <v>156</v>
      </c>
      <c r="E257" s="205" t="s">
        <v>23</v>
      </c>
      <c r="F257" s="206" t="s">
        <v>556</v>
      </c>
      <c r="G257" s="203"/>
      <c r="H257" s="207">
        <v>132</v>
      </c>
      <c r="I257" s="208"/>
      <c r="J257" s="203"/>
      <c r="K257" s="203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156</v>
      </c>
      <c r="AU257" s="213" t="s">
        <v>85</v>
      </c>
      <c r="AV257" s="11" t="s">
        <v>85</v>
      </c>
      <c r="AW257" s="11" t="s">
        <v>38</v>
      </c>
      <c r="AX257" s="11" t="s">
        <v>83</v>
      </c>
      <c r="AY257" s="213" t="s">
        <v>147</v>
      </c>
    </row>
    <row r="258" spans="2:65" s="1" customFormat="1" ht="38.25" customHeight="1" x14ac:dyDescent="0.3">
      <c r="B258" s="39"/>
      <c r="C258" s="190" t="s">
        <v>557</v>
      </c>
      <c r="D258" s="190" t="s">
        <v>149</v>
      </c>
      <c r="E258" s="191" t="s">
        <v>558</v>
      </c>
      <c r="F258" s="192" t="s">
        <v>559</v>
      </c>
      <c r="G258" s="193" t="s">
        <v>160</v>
      </c>
      <c r="H258" s="194">
        <v>300</v>
      </c>
      <c r="I258" s="195"/>
      <c r="J258" s="196">
        <f>ROUND(I258*H258,2)</f>
        <v>0</v>
      </c>
      <c r="K258" s="192" t="s">
        <v>23</v>
      </c>
      <c r="L258" s="59"/>
      <c r="M258" s="197" t="s">
        <v>23</v>
      </c>
      <c r="N258" s="198" t="s">
        <v>46</v>
      </c>
      <c r="O258" s="40"/>
      <c r="P258" s="199">
        <f>O258*H258</f>
        <v>0</v>
      </c>
      <c r="Q258" s="199">
        <v>8.8920000000000006E-3</v>
      </c>
      <c r="R258" s="199">
        <f>Q258*H258</f>
        <v>2.6676000000000002</v>
      </c>
      <c r="S258" s="199">
        <v>0</v>
      </c>
      <c r="T258" s="200">
        <f>S258*H258</f>
        <v>0</v>
      </c>
      <c r="AR258" s="22" t="s">
        <v>154</v>
      </c>
      <c r="AT258" s="22" t="s">
        <v>149</v>
      </c>
      <c r="AU258" s="22" t="s">
        <v>85</v>
      </c>
      <c r="AY258" s="22" t="s">
        <v>147</v>
      </c>
      <c r="BE258" s="201">
        <f>IF(N258="základní",J258,0)</f>
        <v>0</v>
      </c>
      <c r="BF258" s="201">
        <f>IF(N258="snížená",J258,0)</f>
        <v>0</v>
      </c>
      <c r="BG258" s="201">
        <f>IF(N258="zákl. přenesená",J258,0)</f>
        <v>0</v>
      </c>
      <c r="BH258" s="201">
        <f>IF(N258="sníž. přenesená",J258,0)</f>
        <v>0</v>
      </c>
      <c r="BI258" s="201">
        <f>IF(N258="nulová",J258,0)</f>
        <v>0</v>
      </c>
      <c r="BJ258" s="22" t="s">
        <v>83</v>
      </c>
      <c r="BK258" s="201">
        <f>ROUND(I258*H258,2)</f>
        <v>0</v>
      </c>
      <c r="BL258" s="22" t="s">
        <v>154</v>
      </c>
      <c r="BM258" s="22" t="s">
        <v>560</v>
      </c>
    </row>
    <row r="259" spans="2:65" s="11" customFormat="1" x14ac:dyDescent="0.3">
      <c r="B259" s="202"/>
      <c r="C259" s="203"/>
      <c r="D259" s="204" t="s">
        <v>156</v>
      </c>
      <c r="E259" s="205" t="s">
        <v>23</v>
      </c>
      <c r="F259" s="206" t="s">
        <v>561</v>
      </c>
      <c r="G259" s="203"/>
      <c r="H259" s="207">
        <v>300</v>
      </c>
      <c r="I259" s="208"/>
      <c r="J259" s="203"/>
      <c r="K259" s="203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156</v>
      </c>
      <c r="AU259" s="213" t="s">
        <v>85</v>
      </c>
      <c r="AV259" s="11" t="s">
        <v>85</v>
      </c>
      <c r="AW259" s="11" t="s">
        <v>38</v>
      </c>
      <c r="AX259" s="11" t="s">
        <v>83</v>
      </c>
      <c r="AY259" s="213" t="s">
        <v>147</v>
      </c>
    </row>
    <row r="260" spans="2:65" s="1" customFormat="1" ht="25.5" customHeight="1" x14ac:dyDescent="0.3">
      <c r="B260" s="39"/>
      <c r="C260" s="214" t="s">
        <v>562</v>
      </c>
      <c r="D260" s="214" t="s">
        <v>320</v>
      </c>
      <c r="E260" s="215" t="s">
        <v>563</v>
      </c>
      <c r="F260" s="216" t="s">
        <v>564</v>
      </c>
      <c r="G260" s="217" t="s">
        <v>160</v>
      </c>
      <c r="H260" s="218">
        <v>475.2</v>
      </c>
      <c r="I260" s="219"/>
      <c r="J260" s="220">
        <f>ROUND(I260*H260,2)</f>
        <v>0</v>
      </c>
      <c r="K260" s="216" t="s">
        <v>153</v>
      </c>
      <c r="L260" s="221"/>
      <c r="M260" s="222" t="s">
        <v>23</v>
      </c>
      <c r="N260" s="223" t="s">
        <v>46</v>
      </c>
      <c r="O260" s="40"/>
      <c r="P260" s="199">
        <f>O260*H260</f>
        <v>0</v>
      </c>
      <c r="Q260" s="199">
        <v>4.0000000000000001E-3</v>
      </c>
      <c r="R260" s="199">
        <f>Q260*H260</f>
        <v>1.9008</v>
      </c>
      <c r="S260" s="199">
        <v>0</v>
      </c>
      <c r="T260" s="200">
        <f>S260*H260</f>
        <v>0</v>
      </c>
      <c r="AR260" s="22" t="s">
        <v>187</v>
      </c>
      <c r="AT260" s="22" t="s">
        <v>320</v>
      </c>
      <c r="AU260" s="22" t="s">
        <v>85</v>
      </c>
      <c r="AY260" s="22" t="s">
        <v>147</v>
      </c>
      <c r="BE260" s="201">
        <f>IF(N260="základní",J260,0)</f>
        <v>0</v>
      </c>
      <c r="BF260" s="201">
        <f>IF(N260="snížená",J260,0)</f>
        <v>0</v>
      </c>
      <c r="BG260" s="201">
        <f>IF(N260="zákl. přenesená",J260,0)</f>
        <v>0</v>
      </c>
      <c r="BH260" s="201">
        <f>IF(N260="sníž. přenesená",J260,0)</f>
        <v>0</v>
      </c>
      <c r="BI260" s="201">
        <f>IF(N260="nulová",J260,0)</f>
        <v>0</v>
      </c>
      <c r="BJ260" s="22" t="s">
        <v>83</v>
      </c>
      <c r="BK260" s="201">
        <f>ROUND(I260*H260,2)</f>
        <v>0</v>
      </c>
      <c r="BL260" s="22" t="s">
        <v>154</v>
      </c>
      <c r="BM260" s="22" t="s">
        <v>565</v>
      </c>
    </row>
    <row r="261" spans="2:65" s="11" customFormat="1" x14ac:dyDescent="0.3">
      <c r="B261" s="202"/>
      <c r="C261" s="203"/>
      <c r="D261" s="204" t="s">
        <v>156</v>
      </c>
      <c r="E261" s="205" t="s">
        <v>23</v>
      </c>
      <c r="F261" s="206" t="s">
        <v>566</v>
      </c>
      <c r="G261" s="203"/>
      <c r="H261" s="207">
        <v>432</v>
      </c>
      <c r="I261" s="208"/>
      <c r="J261" s="203"/>
      <c r="K261" s="203"/>
      <c r="L261" s="209"/>
      <c r="M261" s="210"/>
      <c r="N261" s="211"/>
      <c r="O261" s="211"/>
      <c r="P261" s="211"/>
      <c r="Q261" s="211"/>
      <c r="R261" s="211"/>
      <c r="S261" s="211"/>
      <c r="T261" s="212"/>
      <c r="AT261" s="213" t="s">
        <v>156</v>
      </c>
      <c r="AU261" s="213" t="s">
        <v>85</v>
      </c>
      <c r="AV261" s="11" t="s">
        <v>85</v>
      </c>
      <c r="AW261" s="11" t="s">
        <v>38</v>
      </c>
      <c r="AX261" s="11" t="s">
        <v>83</v>
      </c>
      <c r="AY261" s="213" t="s">
        <v>147</v>
      </c>
    </row>
    <row r="262" spans="2:65" s="11" customFormat="1" x14ac:dyDescent="0.3">
      <c r="B262" s="202"/>
      <c r="C262" s="203"/>
      <c r="D262" s="204" t="s">
        <v>156</v>
      </c>
      <c r="E262" s="203"/>
      <c r="F262" s="206" t="s">
        <v>567</v>
      </c>
      <c r="G262" s="203"/>
      <c r="H262" s="207">
        <v>475.2</v>
      </c>
      <c r="I262" s="208"/>
      <c r="J262" s="203"/>
      <c r="K262" s="203"/>
      <c r="L262" s="209"/>
      <c r="M262" s="210"/>
      <c r="N262" s="211"/>
      <c r="O262" s="211"/>
      <c r="P262" s="211"/>
      <c r="Q262" s="211"/>
      <c r="R262" s="211"/>
      <c r="S262" s="211"/>
      <c r="T262" s="212"/>
      <c r="AT262" s="213" t="s">
        <v>156</v>
      </c>
      <c r="AU262" s="213" t="s">
        <v>85</v>
      </c>
      <c r="AV262" s="11" t="s">
        <v>85</v>
      </c>
      <c r="AW262" s="11" t="s">
        <v>6</v>
      </c>
      <c r="AX262" s="11" t="s">
        <v>83</v>
      </c>
      <c r="AY262" s="213" t="s">
        <v>147</v>
      </c>
    </row>
    <row r="263" spans="2:65" s="1" customFormat="1" ht="25.5" customHeight="1" x14ac:dyDescent="0.3">
      <c r="B263" s="39"/>
      <c r="C263" s="190" t="s">
        <v>568</v>
      </c>
      <c r="D263" s="190" t="s">
        <v>149</v>
      </c>
      <c r="E263" s="191" t="s">
        <v>569</v>
      </c>
      <c r="F263" s="192" t="s">
        <v>570</v>
      </c>
      <c r="G263" s="193" t="s">
        <v>199</v>
      </c>
      <c r="H263" s="194">
        <v>27</v>
      </c>
      <c r="I263" s="195"/>
      <c r="J263" s="196">
        <f>ROUND(I263*H263,2)</f>
        <v>0</v>
      </c>
      <c r="K263" s="192" t="s">
        <v>153</v>
      </c>
      <c r="L263" s="59"/>
      <c r="M263" s="197" t="s">
        <v>23</v>
      </c>
      <c r="N263" s="198" t="s">
        <v>46</v>
      </c>
      <c r="O263" s="40"/>
      <c r="P263" s="199">
        <f>O263*H263</f>
        <v>0</v>
      </c>
      <c r="Q263" s="199">
        <v>1.7600000000000001E-3</v>
      </c>
      <c r="R263" s="199">
        <f>Q263*H263</f>
        <v>4.752E-2</v>
      </c>
      <c r="S263" s="199">
        <v>0</v>
      </c>
      <c r="T263" s="200">
        <f>S263*H263</f>
        <v>0</v>
      </c>
      <c r="AR263" s="22" t="s">
        <v>154</v>
      </c>
      <c r="AT263" s="22" t="s">
        <v>149</v>
      </c>
      <c r="AU263" s="22" t="s">
        <v>85</v>
      </c>
      <c r="AY263" s="22" t="s">
        <v>147</v>
      </c>
      <c r="BE263" s="201">
        <f>IF(N263="základní",J263,0)</f>
        <v>0</v>
      </c>
      <c r="BF263" s="201">
        <f>IF(N263="snížená",J263,0)</f>
        <v>0</v>
      </c>
      <c r="BG263" s="201">
        <f>IF(N263="zákl. přenesená",J263,0)</f>
        <v>0</v>
      </c>
      <c r="BH263" s="201">
        <f>IF(N263="sníž. přenesená",J263,0)</f>
        <v>0</v>
      </c>
      <c r="BI263" s="201">
        <f>IF(N263="nulová",J263,0)</f>
        <v>0</v>
      </c>
      <c r="BJ263" s="22" t="s">
        <v>83</v>
      </c>
      <c r="BK263" s="201">
        <f>ROUND(I263*H263,2)</f>
        <v>0</v>
      </c>
      <c r="BL263" s="22" t="s">
        <v>154</v>
      </c>
      <c r="BM263" s="22" t="s">
        <v>571</v>
      </c>
    </row>
    <row r="264" spans="2:65" s="11" customFormat="1" x14ac:dyDescent="0.3">
      <c r="B264" s="202"/>
      <c r="C264" s="203"/>
      <c r="D264" s="204" t="s">
        <v>156</v>
      </c>
      <c r="E264" s="205" t="s">
        <v>23</v>
      </c>
      <c r="F264" s="206" t="s">
        <v>572</v>
      </c>
      <c r="G264" s="203"/>
      <c r="H264" s="207">
        <v>27</v>
      </c>
      <c r="I264" s="208"/>
      <c r="J264" s="203"/>
      <c r="K264" s="203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156</v>
      </c>
      <c r="AU264" s="213" t="s">
        <v>85</v>
      </c>
      <c r="AV264" s="11" t="s">
        <v>85</v>
      </c>
      <c r="AW264" s="11" t="s">
        <v>38</v>
      </c>
      <c r="AX264" s="11" t="s">
        <v>83</v>
      </c>
      <c r="AY264" s="213" t="s">
        <v>147</v>
      </c>
    </row>
    <row r="265" spans="2:65" s="1" customFormat="1" ht="16.5" customHeight="1" x14ac:dyDescent="0.3">
      <c r="B265" s="39"/>
      <c r="C265" s="214" t="s">
        <v>573</v>
      </c>
      <c r="D265" s="214" t="s">
        <v>320</v>
      </c>
      <c r="E265" s="215" t="s">
        <v>574</v>
      </c>
      <c r="F265" s="216" t="s">
        <v>575</v>
      </c>
      <c r="G265" s="217" t="s">
        <v>160</v>
      </c>
      <c r="H265" s="218">
        <v>29.7</v>
      </c>
      <c r="I265" s="219"/>
      <c r="J265" s="220">
        <f>ROUND(I265*H265,2)</f>
        <v>0</v>
      </c>
      <c r="K265" s="216" t="s">
        <v>153</v>
      </c>
      <c r="L265" s="221"/>
      <c r="M265" s="222" t="s">
        <v>23</v>
      </c>
      <c r="N265" s="223" t="s">
        <v>46</v>
      </c>
      <c r="O265" s="40"/>
      <c r="P265" s="199">
        <f>O265*H265</f>
        <v>0</v>
      </c>
      <c r="Q265" s="199">
        <v>8.9999999999999998E-4</v>
      </c>
      <c r="R265" s="199">
        <f>Q265*H265</f>
        <v>2.673E-2</v>
      </c>
      <c r="S265" s="199">
        <v>0</v>
      </c>
      <c r="T265" s="200">
        <f>S265*H265</f>
        <v>0</v>
      </c>
      <c r="AR265" s="22" t="s">
        <v>187</v>
      </c>
      <c r="AT265" s="22" t="s">
        <v>320</v>
      </c>
      <c r="AU265" s="22" t="s">
        <v>85</v>
      </c>
      <c r="AY265" s="22" t="s">
        <v>147</v>
      </c>
      <c r="BE265" s="201">
        <f>IF(N265="základní",J265,0)</f>
        <v>0</v>
      </c>
      <c r="BF265" s="201">
        <f>IF(N265="snížená",J265,0)</f>
        <v>0</v>
      </c>
      <c r="BG265" s="201">
        <f>IF(N265="zákl. přenesená",J265,0)</f>
        <v>0</v>
      </c>
      <c r="BH265" s="201">
        <f>IF(N265="sníž. přenesená",J265,0)</f>
        <v>0</v>
      </c>
      <c r="BI265" s="201">
        <f>IF(N265="nulová",J265,0)</f>
        <v>0</v>
      </c>
      <c r="BJ265" s="22" t="s">
        <v>83</v>
      </c>
      <c r="BK265" s="201">
        <f>ROUND(I265*H265,2)</f>
        <v>0</v>
      </c>
      <c r="BL265" s="22" t="s">
        <v>154</v>
      </c>
      <c r="BM265" s="22" t="s">
        <v>576</v>
      </c>
    </row>
    <row r="266" spans="2:65" s="11" customFormat="1" x14ac:dyDescent="0.3">
      <c r="B266" s="202"/>
      <c r="C266" s="203"/>
      <c r="D266" s="204" t="s">
        <v>156</v>
      </c>
      <c r="E266" s="203"/>
      <c r="F266" s="206" t="s">
        <v>577</v>
      </c>
      <c r="G266" s="203"/>
      <c r="H266" s="207">
        <v>29.7</v>
      </c>
      <c r="I266" s="208"/>
      <c r="J266" s="203"/>
      <c r="K266" s="203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156</v>
      </c>
      <c r="AU266" s="213" t="s">
        <v>85</v>
      </c>
      <c r="AV266" s="11" t="s">
        <v>85</v>
      </c>
      <c r="AW266" s="11" t="s">
        <v>6</v>
      </c>
      <c r="AX266" s="11" t="s">
        <v>83</v>
      </c>
      <c r="AY266" s="213" t="s">
        <v>147</v>
      </c>
    </row>
    <row r="267" spans="2:65" s="1" customFormat="1" ht="25.5" customHeight="1" x14ac:dyDescent="0.3">
      <c r="B267" s="39"/>
      <c r="C267" s="190" t="s">
        <v>578</v>
      </c>
      <c r="D267" s="190" t="s">
        <v>149</v>
      </c>
      <c r="E267" s="191" t="s">
        <v>579</v>
      </c>
      <c r="F267" s="192" t="s">
        <v>580</v>
      </c>
      <c r="G267" s="193" t="s">
        <v>160</v>
      </c>
      <c r="H267" s="194">
        <v>48</v>
      </c>
      <c r="I267" s="195"/>
      <c r="J267" s="196">
        <f>ROUND(I267*H267,2)</f>
        <v>0</v>
      </c>
      <c r="K267" s="192" t="s">
        <v>153</v>
      </c>
      <c r="L267" s="59"/>
      <c r="M267" s="197" t="s">
        <v>23</v>
      </c>
      <c r="N267" s="198" t="s">
        <v>46</v>
      </c>
      <c r="O267" s="40"/>
      <c r="P267" s="199">
        <f>O267*H267</f>
        <v>0</v>
      </c>
      <c r="Q267" s="199">
        <v>3.15E-2</v>
      </c>
      <c r="R267" s="199">
        <f>Q267*H267</f>
        <v>1.512</v>
      </c>
      <c r="S267" s="199">
        <v>0</v>
      </c>
      <c r="T267" s="200">
        <f>S267*H267</f>
        <v>0</v>
      </c>
      <c r="AR267" s="22" t="s">
        <v>154</v>
      </c>
      <c r="AT267" s="22" t="s">
        <v>149</v>
      </c>
      <c r="AU267" s="22" t="s">
        <v>85</v>
      </c>
      <c r="AY267" s="22" t="s">
        <v>147</v>
      </c>
      <c r="BE267" s="201">
        <f>IF(N267="základní",J267,0)</f>
        <v>0</v>
      </c>
      <c r="BF267" s="201">
        <f>IF(N267="snížená",J267,0)</f>
        <v>0</v>
      </c>
      <c r="BG267" s="201">
        <f>IF(N267="zákl. přenesená",J267,0)</f>
        <v>0</v>
      </c>
      <c r="BH267" s="201">
        <f>IF(N267="sníž. přenesená",J267,0)</f>
        <v>0</v>
      </c>
      <c r="BI267" s="201">
        <f>IF(N267="nulová",J267,0)</f>
        <v>0</v>
      </c>
      <c r="BJ267" s="22" t="s">
        <v>83</v>
      </c>
      <c r="BK267" s="201">
        <f>ROUND(I267*H267,2)</f>
        <v>0</v>
      </c>
      <c r="BL267" s="22" t="s">
        <v>154</v>
      </c>
      <c r="BM267" s="22" t="s">
        <v>581</v>
      </c>
    </row>
    <row r="268" spans="2:65" s="1" customFormat="1" ht="25.5" customHeight="1" x14ac:dyDescent="0.3">
      <c r="B268" s="39"/>
      <c r="C268" s="190" t="s">
        <v>582</v>
      </c>
      <c r="D268" s="190" t="s">
        <v>149</v>
      </c>
      <c r="E268" s="191" t="s">
        <v>583</v>
      </c>
      <c r="F268" s="192" t="s">
        <v>584</v>
      </c>
      <c r="G268" s="193" t="s">
        <v>160</v>
      </c>
      <c r="H268" s="194">
        <v>288</v>
      </c>
      <c r="I268" s="195"/>
      <c r="J268" s="196">
        <f>ROUND(I268*H268,2)</f>
        <v>0</v>
      </c>
      <c r="K268" s="192" t="s">
        <v>153</v>
      </c>
      <c r="L268" s="59"/>
      <c r="M268" s="197" t="s">
        <v>23</v>
      </c>
      <c r="N268" s="198" t="s">
        <v>46</v>
      </c>
      <c r="O268" s="40"/>
      <c r="P268" s="199">
        <f>O268*H268</f>
        <v>0</v>
      </c>
      <c r="Q268" s="199">
        <v>1.0500000000000001E-2</v>
      </c>
      <c r="R268" s="199">
        <f>Q268*H268</f>
        <v>3.024</v>
      </c>
      <c r="S268" s="199">
        <v>0</v>
      </c>
      <c r="T268" s="200">
        <f>S268*H268</f>
        <v>0</v>
      </c>
      <c r="AR268" s="22" t="s">
        <v>154</v>
      </c>
      <c r="AT268" s="22" t="s">
        <v>149</v>
      </c>
      <c r="AU268" s="22" t="s">
        <v>85</v>
      </c>
      <c r="AY268" s="22" t="s">
        <v>147</v>
      </c>
      <c r="BE268" s="201">
        <f>IF(N268="základní",J268,0)</f>
        <v>0</v>
      </c>
      <c r="BF268" s="201">
        <f>IF(N268="snížená",J268,0)</f>
        <v>0</v>
      </c>
      <c r="BG268" s="201">
        <f>IF(N268="zákl. přenesená",J268,0)</f>
        <v>0</v>
      </c>
      <c r="BH268" s="201">
        <f>IF(N268="sníž. přenesená",J268,0)</f>
        <v>0</v>
      </c>
      <c r="BI268" s="201">
        <f>IF(N268="nulová",J268,0)</f>
        <v>0</v>
      </c>
      <c r="BJ268" s="22" t="s">
        <v>83</v>
      </c>
      <c r="BK268" s="201">
        <f>ROUND(I268*H268,2)</f>
        <v>0</v>
      </c>
      <c r="BL268" s="22" t="s">
        <v>154</v>
      </c>
      <c r="BM268" s="22" t="s">
        <v>585</v>
      </c>
    </row>
    <row r="269" spans="2:65" s="11" customFormat="1" x14ac:dyDescent="0.3">
      <c r="B269" s="202"/>
      <c r="C269" s="203"/>
      <c r="D269" s="204" t="s">
        <v>156</v>
      </c>
      <c r="E269" s="205" t="s">
        <v>23</v>
      </c>
      <c r="F269" s="206" t="s">
        <v>586</v>
      </c>
      <c r="G269" s="203"/>
      <c r="H269" s="207">
        <v>288</v>
      </c>
      <c r="I269" s="208"/>
      <c r="J269" s="203"/>
      <c r="K269" s="203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156</v>
      </c>
      <c r="AU269" s="213" t="s">
        <v>85</v>
      </c>
      <c r="AV269" s="11" t="s">
        <v>85</v>
      </c>
      <c r="AW269" s="11" t="s">
        <v>38</v>
      </c>
      <c r="AX269" s="11" t="s">
        <v>83</v>
      </c>
      <c r="AY269" s="213" t="s">
        <v>147</v>
      </c>
    </row>
    <row r="270" spans="2:65" s="1" customFormat="1" ht="25.5" customHeight="1" x14ac:dyDescent="0.3">
      <c r="B270" s="39"/>
      <c r="C270" s="190" t="s">
        <v>587</v>
      </c>
      <c r="D270" s="190" t="s">
        <v>149</v>
      </c>
      <c r="E270" s="191" t="s">
        <v>588</v>
      </c>
      <c r="F270" s="192" t="s">
        <v>589</v>
      </c>
      <c r="G270" s="193" t="s">
        <v>160</v>
      </c>
      <c r="H270" s="194">
        <v>180</v>
      </c>
      <c r="I270" s="195"/>
      <c r="J270" s="196">
        <f>ROUND(I270*H270,2)</f>
        <v>0</v>
      </c>
      <c r="K270" s="192" t="s">
        <v>153</v>
      </c>
      <c r="L270" s="59"/>
      <c r="M270" s="197" t="s">
        <v>23</v>
      </c>
      <c r="N270" s="198" t="s">
        <v>46</v>
      </c>
      <c r="O270" s="40"/>
      <c r="P270" s="199">
        <f>O270*H270</f>
        <v>0</v>
      </c>
      <c r="Q270" s="199">
        <v>6.28E-3</v>
      </c>
      <c r="R270" s="199">
        <f>Q270*H270</f>
        <v>1.1304000000000001</v>
      </c>
      <c r="S270" s="199">
        <v>0</v>
      </c>
      <c r="T270" s="200">
        <f>S270*H270</f>
        <v>0</v>
      </c>
      <c r="AR270" s="22" t="s">
        <v>154</v>
      </c>
      <c r="AT270" s="22" t="s">
        <v>149</v>
      </c>
      <c r="AU270" s="22" t="s">
        <v>85</v>
      </c>
      <c r="AY270" s="22" t="s">
        <v>147</v>
      </c>
      <c r="BE270" s="201">
        <f>IF(N270="základní",J270,0)</f>
        <v>0</v>
      </c>
      <c r="BF270" s="201">
        <f>IF(N270="snížená",J270,0)</f>
        <v>0</v>
      </c>
      <c r="BG270" s="201">
        <f>IF(N270="zákl. přenesená",J270,0)</f>
        <v>0</v>
      </c>
      <c r="BH270" s="201">
        <f>IF(N270="sníž. přenesená",J270,0)</f>
        <v>0</v>
      </c>
      <c r="BI270" s="201">
        <f>IF(N270="nulová",J270,0)</f>
        <v>0</v>
      </c>
      <c r="BJ270" s="22" t="s">
        <v>83</v>
      </c>
      <c r="BK270" s="201">
        <f>ROUND(I270*H270,2)</f>
        <v>0</v>
      </c>
      <c r="BL270" s="22" t="s">
        <v>154</v>
      </c>
      <c r="BM270" s="22" t="s">
        <v>590</v>
      </c>
    </row>
    <row r="271" spans="2:65" s="11" customFormat="1" x14ac:dyDescent="0.3">
      <c r="B271" s="202"/>
      <c r="C271" s="203"/>
      <c r="D271" s="204" t="s">
        <v>156</v>
      </c>
      <c r="E271" s="205" t="s">
        <v>23</v>
      </c>
      <c r="F271" s="206" t="s">
        <v>591</v>
      </c>
      <c r="G271" s="203"/>
      <c r="H271" s="207">
        <v>180</v>
      </c>
      <c r="I271" s="208"/>
      <c r="J271" s="203"/>
      <c r="K271" s="203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156</v>
      </c>
      <c r="AU271" s="213" t="s">
        <v>85</v>
      </c>
      <c r="AV271" s="11" t="s">
        <v>85</v>
      </c>
      <c r="AW271" s="11" t="s">
        <v>38</v>
      </c>
      <c r="AX271" s="11" t="s">
        <v>83</v>
      </c>
      <c r="AY271" s="213" t="s">
        <v>147</v>
      </c>
    </row>
    <row r="272" spans="2:65" s="1" customFormat="1" ht="25.5" customHeight="1" x14ac:dyDescent="0.3">
      <c r="B272" s="39"/>
      <c r="C272" s="190" t="s">
        <v>592</v>
      </c>
      <c r="D272" s="190" t="s">
        <v>149</v>
      </c>
      <c r="E272" s="191" t="s">
        <v>593</v>
      </c>
      <c r="F272" s="192" t="s">
        <v>594</v>
      </c>
      <c r="G272" s="193" t="s">
        <v>199</v>
      </c>
      <c r="H272" s="194">
        <v>9.36</v>
      </c>
      <c r="I272" s="195"/>
      <c r="J272" s="196">
        <f>ROUND(I272*H272,2)</f>
        <v>0</v>
      </c>
      <c r="K272" s="192" t="s">
        <v>153</v>
      </c>
      <c r="L272" s="59"/>
      <c r="M272" s="197" t="s">
        <v>23</v>
      </c>
      <c r="N272" s="198" t="s">
        <v>46</v>
      </c>
      <c r="O272" s="40"/>
      <c r="P272" s="199">
        <f>O272*H272</f>
        <v>0</v>
      </c>
      <c r="Q272" s="199">
        <v>2.0650000000000002E-2</v>
      </c>
      <c r="R272" s="199">
        <f>Q272*H272</f>
        <v>0.19328400000000001</v>
      </c>
      <c r="S272" s="199">
        <v>0</v>
      </c>
      <c r="T272" s="200">
        <f>S272*H272</f>
        <v>0</v>
      </c>
      <c r="AR272" s="22" t="s">
        <v>154</v>
      </c>
      <c r="AT272" s="22" t="s">
        <v>149</v>
      </c>
      <c r="AU272" s="22" t="s">
        <v>85</v>
      </c>
      <c r="AY272" s="22" t="s">
        <v>147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22" t="s">
        <v>83</v>
      </c>
      <c r="BK272" s="201">
        <f>ROUND(I272*H272,2)</f>
        <v>0</v>
      </c>
      <c r="BL272" s="22" t="s">
        <v>154</v>
      </c>
      <c r="BM272" s="22" t="s">
        <v>595</v>
      </c>
    </row>
    <row r="273" spans="2:65" s="11" customFormat="1" x14ac:dyDescent="0.3">
      <c r="B273" s="202"/>
      <c r="C273" s="203"/>
      <c r="D273" s="204" t="s">
        <v>156</v>
      </c>
      <c r="E273" s="205" t="s">
        <v>23</v>
      </c>
      <c r="F273" s="206" t="s">
        <v>596</v>
      </c>
      <c r="G273" s="203"/>
      <c r="H273" s="207">
        <v>9.36</v>
      </c>
      <c r="I273" s="208"/>
      <c r="J273" s="203"/>
      <c r="K273" s="203"/>
      <c r="L273" s="209"/>
      <c r="M273" s="210"/>
      <c r="N273" s="211"/>
      <c r="O273" s="211"/>
      <c r="P273" s="211"/>
      <c r="Q273" s="211"/>
      <c r="R273" s="211"/>
      <c r="S273" s="211"/>
      <c r="T273" s="212"/>
      <c r="AT273" s="213" t="s">
        <v>156</v>
      </c>
      <c r="AU273" s="213" t="s">
        <v>85</v>
      </c>
      <c r="AV273" s="11" t="s">
        <v>85</v>
      </c>
      <c r="AW273" s="11" t="s">
        <v>38</v>
      </c>
      <c r="AX273" s="11" t="s">
        <v>83</v>
      </c>
      <c r="AY273" s="213" t="s">
        <v>147</v>
      </c>
    </row>
    <row r="274" spans="2:65" s="1" customFormat="1" ht="25.5" customHeight="1" x14ac:dyDescent="0.3">
      <c r="B274" s="39"/>
      <c r="C274" s="190" t="s">
        <v>597</v>
      </c>
      <c r="D274" s="190" t="s">
        <v>149</v>
      </c>
      <c r="E274" s="191" t="s">
        <v>598</v>
      </c>
      <c r="F274" s="192" t="s">
        <v>599</v>
      </c>
      <c r="G274" s="193" t="s">
        <v>258</v>
      </c>
      <c r="H274" s="194">
        <v>1.32</v>
      </c>
      <c r="I274" s="195"/>
      <c r="J274" s="196">
        <f>ROUND(I274*H274,2)</f>
        <v>0</v>
      </c>
      <c r="K274" s="192" t="s">
        <v>153</v>
      </c>
      <c r="L274" s="59"/>
      <c r="M274" s="197" t="s">
        <v>23</v>
      </c>
      <c r="N274" s="198" t="s">
        <v>46</v>
      </c>
      <c r="O274" s="40"/>
      <c r="P274" s="199">
        <f>O274*H274</f>
        <v>0</v>
      </c>
      <c r="Q274" s="199">
        <v>2.2563399999999998</v>
      </c>
      <c r="R274" s="199">
        <f>Q274*H274</f>
        <v>2.9783687999999997</v>
      </c>
      <c r="S274" s="199">
        <v>0</v>
      </c>
      <c r="T274" s="200">
        <f>S274*H274</f>
        <v>0</v>
      </c>
      <c r="AR274" s="22" t="s">
        <v>154</v>
      </c>
      <c r="AT274" s="22" t="s">
        <v>149</v>
      </c>
      <c r="AU274" s="22" t="s">
        <v>85</v>
      </c>
      <c r="AY274" s="22" t="s">
        <v>147</v>
      </c>
      <c r="BE274" s="201">
        <f>IF(N274="základní",J274,0)</f>
        <v>0</v>
      </c>
      <c r="BF274" s="201">
        <f>IF(N274="snížená",J274,0)</f>
        <v>0</v>
      </c>
      <c r="BG274" s="201">
        <f>IF(N274="zákl. přenesená",J274,0)</f>
        <v>0</v>
      </c>
      <c r="BH274" s="201">
        <f>IF(N274="sníž. přenesená",J274,0)</f>
        <v>0</v>
      </c>
      <c r="BI274" s="201">
        <f>IF(N274="nulová",J274,0)</f>
        <v>0</v>
      </c>
      <c r="BJ274" s="22" t="s">
        <v>83</v>
      </c>
      <c r="BK274" s="201">
        <f>ROUND(I274*H274,2)</f>
        <v>0</v>
      </c>
      <c r="BL274" s="22" t="s">
        <v>154</v>
      </c>
      <c r="BM274" s="22" t="s">
        <v>600</v>
      </c>
    </row>
    <row r="275" spans="2:65" s="11" customFormat="1" x14ac:dyDescent="0.3">
      <c r="B275" s="202"/>
      <c r="C275" s="203"/>
      <c r="D275" s="204" t="s">
        <v>156</v>
      </c>
      <c r="E275" s="205" t="s">
        <v>23</v>
      </c>
      <c r="F275" s="206" t="s">
        <v>601</v>
      </c>
      <c r="G275" s="203"/>
      <c r="H275" s="207">
        <v>1.32</v>
      </c>
      <c r="I275" s="208"/>
      <c r="J275" s="203"/>
      <c r="K275" s="203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156</v>
      </c>
      <c r="AU275" s="213" t="s">
        <v>85</v>
      </c>
      <c r="AV275" s="11" t="s">
        <v>85</v>
      </c>
      <c r="AW275" s="11" t="s">
        <v>38</v>
      </c>
      <c r="AX275" s="11" t="s">
        <v>83</v>
      </c>
      <c r="AY275" s="213" t="s">
        <v>147</v>
      </c>
    </row>
    <row r="276" spans="2:65" s="1" customFormat="1" ht="16.5" customHeight="1" x14ac:dyDescent="0.3">
      <c r="B276" s="39"/>
      <c r="C276" s="190" t="s">
        <v>602</v>
      </c>
      <c r="D276" s="190" t="s">
        <v>149</v>
      </c>
      <c r="E276" s="191" t="s">
        <v>603</v>
      </c>
      <c r="F276" s="192" t="s">
        <v>604</v>
      </c>
      <c r="G276" s="193" t="s">
        <v>308</v>
      </c>
      <c r="H276" s="194">
        <v>7.0999999999999994E-2</v>
      </c>
      <c r="I276" s="195"/>
      <c r="J276" s="196">
        <f>ROUND(I276*H276,2)</f>
        <v>0</v>
      </c>
      <c r="K276" s="192" t="s">
        <v>153</v>
      </c>
      <c r="L276" s="59"/>
      <c r="M276" s="197" t="s">
        <v>23</v>
      </c>
      <c r="N276" s="198" t="s">
        <v>46</v>
      </c>
      <c r="O276" s="40"/>
      <c r="P276" s="199">
        <f>O276*H276</f>
        <v>0</v>
      </c>
      <c r="Q276" s="199">
        <v>1.06277</v>
      </c>
      <c r="R276" s="199">
        <f>Q276*H276</f>
        <v>7.545666999999999E-2</v>
      </c>
      <c r="S276" s="199">
        <v>0</v>
      </c>
      <c r="T276" s="200">
        <f>S276*H276</f>
        <v>0</v>
      </c>
      <c r="AR276" s="22" t="s">
        <v>154</v>
      </c>
      <c r="AT276" s="22" t="s">
        <v>149</v>
      </c>
      <c r="AU276" s="22" t="s">
        <v>85</v>
      </c>
      <c r="AY276" s="22" t="s">
        <v>147</v>
      </c>
      <c r="BE276" s="201">
        <f>IF(N276="základní",J276,0)</f>
        <v>0</v>
      </c>
      <c r="BF276" s="201">
        <f>IF(N276="snížená",J276,0)</f>
        <v>0</v>
      </c>
      <c r="BG276" s="201">
        <f>IF(N276="zákl. přenesená",J276,0)</f>
        <v>0</v>
      </c>
      <c r="BH276" s="201">
        <f>IF(N276="sníž. přenesená",J276,0)</f>
        <v>0</v>
      </c>
      <c r="BI276" s="201">
        <f>IF(N276="nulová",J276,0)</f>
        <v>0</v>
      </c>
      <c r="BJ276" s="22" t="s">
        <v>83</v>
      </c>
      <c r="BK276" s="201">
        <f>ROUND(I276*H276,2)</f>
        <v>0</v>
      </c>
      <c r="BL276" s="22" t="s">
        <v>154</v>
      </c>
      <c r="BM276" s="22" t="s">
        <v>605</v>
      </c>
    </row>
    <row r="277" spans="2:65" s="11" customFormat="1" x14ac:dyDescent="0.3">
      <c r="B277" s="202"/>
      <c r="C277" s="203"/>
      <c r="D277" s="204" t="s">
        <v>156</v>
      </c>
      <c r="E277" s="205" t="s">
        <v>23</v>
      </c>
      <c r="F277" s="206" t="s">
        <v>606</v>
      </c>
      <c r="G277" s="203"/>
      <c r="H277" s="207">
        <v>7.0999999999999994E-2</v>
      </c>
      <c r="I277" s="208"/>
      <c r="J277" s="203"/>
      <c r="K277" s="203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156</v>
      </c>
      <c r="AU277" s="213" t="s">
        <v>85</v>
      </c>
      <c r="AV277" s="11" t="s">
        <v>85</v>
      </c>
      <c r="AW277" s="11" t="s">
        <v>38</v>
      </c>
      <c r="AX277" s="11" t="s">
        <v>83</v>
      </c>
      <c r="AY277" s="213" t="s">
        <v>147</v>
      </c>
    </row>
    <row r="278" spans="2:65" s="1" customFormat="1" ht="25.5" customHeight="1" x14ac:dyDescent="0.3">
      <c r="B278" s="39"/>
      <c r="C278" s="190" t="s">
        <v>607</v>
      </c>
      <c r="D278" s="190" t="s">
        <v>149</v>
      </c>
      <c r="E278" s="191" t="s">
        <v>608</v>
      </c>
      <c r="F278" s="192" t="s">
        <v>609</v>
      </c>
      <c r="G278" s="193" t="s">
        <v>160</v>
      </c>
      <c r="H278" s="194">
        <v>64</v>
      </c>
      <c r="I278" s="195"/>
      <c r="J278" s="196">
        <f>ROUND(I278*H278,2)</f>
        <v>0</v>
      </c>
      <c r="K278" s="192" t="s">
        <v>153</v>
      </c>
      <c r="L278" s="59"/>
      <c r="M278" s="197" t="s">
        <v>23</v>
      </c>
      <c r="N278" s="198" t="s">
        <v>46</v>
      </c>
      <c r="O278" s="40"/>
      <c r="P278" s="199">
        <f>O278*H278</f>
        <v>0</v>
      </c>
      <c r="Q278" s="199">
        <v>0.28361999999999998</v>
      </c>
      <c r="R278" s="199">
        <f>Q278*H278</f>
        <v>18.151679999999999</v>
      </c>
      <c r="S278" s="199">
        <v>0</v>
      </c>
      <c r="T278" s="200">
        <f>S278*H278</f>
        <v>0</v>
      </c>
      <c r="AR278" s="22" t="s">
        <v>154</v>
      </c>
      <c r="AT278" s="22" t="s">
        <v>149</v>
      </c>
      <c r="AU278" s="22" t="s">
        <v>85</v>
      </c>
      <c r="AY278" s="22" t="s">
        <v>147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22" t="s">
        <v>83</v>
      </c>
      <c r="BK278" s="201">
        <f>ROUND(I278*H278,2)</f>
        <v>0</v>
      </c>
      <c r="BL278" s="22" t="s">
        <v>154</v>
      </c>
      <c r="BM278" s="22" t="s">
        <v>610</v>
      </c>
    </row>
    <row r="279" spans="2:65" s="11" customFormat="1" x14ac:dyDescent="0.3">
      <c r="B279" s="202"/>
      <c r="C279" s="203"/>
      <c r="D279" s="204" t="s">
        <v>156</v>
      </c>
      <c r="E279" s="205" t="s">
        <v>23</v>
      </c>
      <c r="F279" s="206" t="s">
        <v>611</v>
      </c>
      <c r="G279" s="203"/>
      <c r="H279" s="207">
        <v>64</v>
      </c>
      <c r="I279" s="208"/>
      <c r="J279" s="203"/>
      <c r="K279" s="203"/>
      <c r="L279" s="209"/>
      <c r="M279" s="210"/>
      <c r="N279" s="211"/>
      <c r="O279" s="211"/>
      <c r="P279" s="211"/>
      <c r="Q279" s="211"/>
      <c r="R279" s="211"/>
      <c r="S279" s="211"/>
      <c r="T279" s="212"/>
      <c r="AT279" s="213" t="s">
        <v>156</v>
      </c>
      <c r="AU279" s="213" t="s">
        <v>85</v>
      </c>
      <c r="AV279" s="11" t="s">
        <v>85</v>
      </c>
      <c r="AW279" s="11" t="s">
        <v>38</v>
      </c>
      <c r="AX279" s="11" t="s">
        <v>83</v>
      </c>
      <c r="AY279" s="213" t="s">
        <v>147</v>
      </c>
    </row>
    <row r="280" spans="2:65" s="10" customFormat="1" ht="29.85" customHeight="1" x14ac:dyDescent="0.3">
      <c r="B280" s="174"/>
      <c r="C280" s="175"/>
      <c r="D280" s="176" t="s">
        <v>74</v>
      </c>
      <c r="E280" s="188" t="s">
        <v>187</v>
      </c>
      <c r="F280" s="188" t="s">
        <v>612</v>
      </c>
      <c r="G280" s="175"/>
      <c r="H280" s="175"/>
      <c r="I280" s="178"/>
      <c r="J280" s="189">
        <f>BK280</f>
        <v>0</v>
      </c>
      <c r="K280" s="175"/>
      <c r="L280" s="180"/>
      <c r="M280" s="181"/>
      <c r="N280" s="182"/>
      <c r="O280" s="182"/>
      <c r="P280" s="183">
        <f>SUM(P281:P285)</f>
        <v>0</v>
      </c>
      <c r="Q280" s="182"/>
      <c r="R280" s="183">
        <f>SUM(R281:R285)</f>
        <v>6.4500000000000002E-2</v>
      </c>
      <c r="S280" s="182"/>
      <c r="T280" s="184">
        <f>SUM(T281:T285)</f>
        <v>0</v>
      </c>
      <c r="AR280" s="185" t="s">
        <v>83</v>
      </c>
      <c r="AT280" s="186" t="s">
        <v>74</v>
      </c>
      <c r="AU280" s="186" t="s">
        <v>83</v>
      </c>
      <c r="AY280" s="185" t="s">
        <v>147</v>
      </c>
      <c r="BK280" s="187">
        <f>SUM(BK281:BK285)</f>
        <v>0</v>
      </c>
    </row>
    <row r="281" spans="2:65" s="1" customFormat="1" ht="25.5" customHeight="1" x14ac:dyDescent="0.3">
      <c r="B281" s="39"/>
      <c r="C281" s="190" t="s">
        <v>613</v>
      </c>
      <c r="D281" s="190" t="s">
        <v>149</v>
      </c>
      <c r="E281" s="191" t="s">
        <v>614</v>
      </c>
      <c r="F281" s="192" t="s">
        <v>615</v>
      </c>
      <c r="G281" s="193" t="s">
        <v>166</v>
      </c>
      <c r="H281" s="194">
        <v>5</v>
      </c>
      <c r="I281" s="195"/>
      <c r="J281" s="196">
        <f>ROUND(I281*H281,2)</f>
        <v>0</v>
      </c>
      <c r="K281" s="192" t="s">
        <v>23</v>
      </c>
      <c r="L281" s="59"/>
      <c r="M281" s="197" t="s">
        <v>23</v>
      </c>
      <c r="N281" s="198" t="s">
        <v>46</v>
      </c>
      <c r="O281" s="40"/>
      <c r="P281" s="199">
        <f>O281*H281</f>
        <v>0</v>
      </c>
      <c r="Q281" s="199">
        <v>1.0109999999999999E-2</v>
      </c>
      <c r="R281" s="199">
        <f>Q281*H281</f>
        <v>5.0549999999999998E-2</v>
      </c>
      <c r="S281" s="199">
        <v>0</v>
      </c>
      <c r="T281" s="200">
        <f>S281*H281</f>
        <v>0</v>
      </c>
      <c r="AR281" s="22" t="s">
        <v>154</v>
      </c>
      <c r="AT281" s="22" t="s">
        <v>149</v>
      </c>
      <c r="AU281" s="22" t="s">
        <v>85</v>
      </c>
      <c r="AY281" s="22" t="s">
        <v>147</v>
      </c>
      <c r="BE281" s="201">
        <f>IF(N281="základní",J281,0)</f>
        <v>0</v>
      </c>
      <c r="BF281" s="201">
        <f>IF(N281="snížená",J281,0)</f>
        <v>0</v>
      </c>
      <c r="BG281" s="201">
        <f>IF(N281="zákl. přenesená",J281,0)</f>
        <v>0</v>
      </c>
      <c r="BH281" s="201">
        <f>IF(N281="sníž. přenesená",J281,0)</f>
        <v>0</v>
      </c>
      <c r="BI281" s="201">
        <f>IF(N281="nulová",J281,0)</f>
        <v>0</v>
      </c>
      <c r="BJ281" s="22" t="s">
        <v>83</v>
      </c>
      <c r="BK281" s="201">
        <f>ROUND(I281*H281,2)</f>
        <v>0</v>
      </c>
      <c r="BL281" s="22" t="s">
        <v>154</v>
      </c>
      <c r="BM281" s="22" t="s">
        <v>616</v>
      </c>
    </row>
    <row r="282" spans="2:65" s="11" customFormat="1" x14ac:dyDescent="0.3">
      <c r="B282" s="202"/>
      <c r="C282" s="203"/>
      <c r="D282" s="204" t="s">
        <v>156</v>
      </c>
      <c r="E282" s="205" t="s">
        <v>23</v>
      </c>
      <c r="F282" s="206" t="s">
        <v>617</v>
      </c>
      <c r="G282" s="203"/>
      <c r="H282" s="207">
        <v>5</v>
      </c>
      <c r="I282" s="208"/>
      <c r="J282" s="203"/>
      <c r="K282" s="203"/>
      <c r="L282" s="209"/>
      <c r="M282" s="210"/>
      <c r="N282" s="211"/>
      <c r="O282" s="211"/>
      <c r="P282" s="211"/>
      <c r="Q282" s="211"/>
      <c r="R282" s="211"/>
      <c r="S282" s="211"/>
      <c r="T282" s="212"/>
      <c r="AT282" s="213" t="s">
        <v>156</v>
      </c>
      <c r="AU282" s="213" t="s">
        <v>85</v>
      </c>
      <c r="AV282" s="11" t="s">
        <v>85</v>
      </c>
      <c r="AW282" s="11" t="s">
        <v>38</v>
      </c>
      <c r="AX282" s="11" t="s">
        <v>83</v>
      </c>
      <c r="AY282" s="213" t="s">
        <v>147</v>
      </c>
    </row>
    <row r="283" spans="2:65" s="1" customFormat="1" ht="38.25" customHeight="1" x14ac:dyDescent="0.3">
      <c r="B283" s="39"/>
      <c r="C283" s="190" t="s">
        <v>618</v>
      </c>
      <c r="D283" s="190" t="s">
        <v>149</v>
      </c>
      <c r="E283" s="191" t="s">
        <v>619</v>
      </c>
      <c r="F283" s="192" t="s">
        <v>620</v>
      </c>
      <c r="G283" s="193" t="s">
        <v>166</v>
      </c>
      <c r="H283" s="194">
        <v>1</v>
      </c>
      <c r="I283" s="195"/>
      <c r="J283" s="196">
        <f>ROUND(I283*H283,2)</f>
        <v>0</v>
      </c>
      <c r="K283" s="192" t="s">
        <v>23</v>
      </c>
      <c r="L283" s="59"/>
      <c r="M283" s="197" t="s">
        <v>23</v>
      </c>
      <c r="N283" s="198" t="s">
        <v>46</v>
      </c>
      <c r="O283" s="40"/>
      <c r="P283" s="199">
        <f>O283*H283</f>
        <v>0</v>
      </c>
      <c r="Q283" s="199">
        <v>1.3950000000000001E-2</v>
      </c>
      <c r="R283" s="199">
        <f>Q283*H283</f>
        <v>1.3950000000000001E-2</v>
      </c>
      <c r="S283" s="199">
        <v>0</v>
      </c>
      <c r="T283" s="200">
        <f>S283*H283</f>
        <v>0</v>
      </c>
      <c r="AR283" s="22" t="s">
        <v>154</v>
      </c>
      <c r="AT283" s="22" t="s">
        <v>149</v>
      </c>
      <c r="AU283" s="22" t="s">
        <v>85</v>
      </c>
      <c r="AY283" s="22" t="s">
        <v>147</v>
      </c>
      <c r="BE283" s="201">
        <f>IF(N283="základní",J283,0)</f>
        <v>0</v>
      </c>
      <c r="BF283" s="201">
        <f>IF(N283="snížená",J283,0)</f>
        <v>0</v>
      </c>
      <c r="BG283" s="201">
        <f>IF(N283="zákl. přenesená",J283,0)</f>
        <v>0</v>
      </c>
      <c r="BH283" s="201">
        <f>IF(N283="sníž. přenesená",J283,0)</f>
        <v>0</v>
      </c>
      <c r="BI283" s="201">
        <f>IF(N283="nulová",J283,0)</f>
        <v>0</v>
      </c>
      <c r="BJ283" s="22" t="s">
        <v>83</v>
      </c>
      <c r="BK283" s="201">
        <f>ROUND(I283*H283,2)</f>
        <v>0</v>
      </c>
      <c r="BL283" s="22" t="s">
        <v>154</v>
      </c>
      <c r="BM283" s="22" t="s">
        <v>621</v>
      </c>
    </row>
    <row r="284" spans="2:65" s="11" customFormat="1" x14ac:dyDescent="0.3">
      <c r="B284" s="202"/>
      <c r="C284" s="203"/>
      <c r="D284" s="204" t="s">
        <v>156</v>
      </c>
      <c r="E284" s="205" t="s">
        <v>23</v>
      </c>
      <c r="F284" s="206" t="s">
        <v>622</v>
      </c>
      <c r="G284" s="203"/>
      <c r="H284" s="207">
        <v>1</v>
      </c>
      <c r="I284" s="208"/>
      <c r="J284" s="203"/>
      <c r="K284" s="203"/>
      <c r="L284" s="209"/>
      <c r="M284" s="210"/>
      <c r="N284" s="211"/>
      <c r="O284" s="211"/>
      <c r="P284" s="211"/>
      <c r="Q284" s="211"/>
      <c r="R284" s="211"/>
      <c r="S284" s="211"/>
      <c r="T284" s="212"/>
      <c r="AT284" s="213" t="s">
        <v>156</v>
      </c>
      <c r="AU284" s="213" t="s">
        <v>85</v>
      </c>
      <c r="AV284" s="11" t="s">
        <v>85</v>
      </c>
      <c r="AW284" s="11" t="s">
        <v>38</v>
      </c>
      <c r="AX284" s="11" t="s">
        <v>83</v>
      </c>
      <c r="AY284" s="213" t="s">
        <v>147</v>
      </c>
    </row>
    <row r="285" spans="2:65" s="1" customFormat="1" ht="25.5" customHeight="1" x14ac:dyDescent="0.3">
      <c r="B285" s="39"/>
      <c r="C285" s="190" t="s">
        <v>623</v>
      </c>
      <c r="D285" s="190" t="s">
        <v>149</v>
      </c>
      <c r="E285" s="191" t="s">
        <v>624</v>
      </c>
      <c r="F285" s="192" t="s">
        <v>625</v>
      </c>
      <c r="G285" s="193" t="s">
        <v>166</v>
      </c>
      <c r="H285" s="194">
        <v>6</v>
      </c>
      <c r="I285" s="195"/>
      <c r="J285" s="196">
        <f>ROUND(I285*H285,2)</f>
        <v>0</v>
      </c>
      <c r="K285" s="192" t="s">
        <v>153</v>
      </c>
      <c r="L285" s="59"/>
      <c r="M285" s="197" t="s">
        <v>23</v>
      </c>
      <c r="N285" s="198" t="s">
        <v>46</v>
      </c>
      <c r="O285" s="40"/>
      <c r="P285" s="199">
        <f>O285*H285</f>
        <v>0</v>
      </c>
      <c r="Q285" s="199">
        <v>0</v>
      </c>
      <c r="R285" s="199">
        <f>Q285*H285</f>
        <v>0</v>
      </c>
      <c r="S285" s="199">
        <v>0</v>
      </c>
      <c r="T285" s="200">
        <f>S285*H285</f>
        <v>0</v>
      </c>
      <c r="AR285" s="22" t="s">
        <v>154</v>
      </c>
      <c r="AT285" s="22" t="s">
        <v>149</v>
      </c>
      <c r="AU285" s="22" t="s">
        <v>85</v>
      </c>
      <c r="AY285" s="22" t="s">
        <v>147</v>
      </c>
      <c r="BE285" s="201">
        <f>IF(N285="základní",J285,0)</f>
        <v>0</v>
      </c>
      <c r="BF285" s="201">
        <f>IF(N285="snížená",J285,0)</f>
        <v>0</v>
      </c>
      <c r="BG285" s="201">
        <f>IF(N285="zákl. přenesená",J285,0)</f>
        <v>0</v>
      </c>
      <c r="BH285" s="201">
        <f>IF(N285="sníž. přenesená",J285,0)</f>
        <v>0</v>
      </c>
      <c r="BI285" s="201">
        <f>IF(N285="nulová",J285,0)</f>
        <v>0</v>
      </c>
      <c r="BJ285" s="22" t="s">
        <v>83</v>
      </c>
      <c r="BK285" s="201">
        <f>ROUND(I285*H285,2)</f>
        <v>0</v>
      </c>
      <c r="BL285" s="22" t="s">
        <v>154</v>
      </c>
      <c r="BM285" s="22" t="s">
        <v>626</v>
      </c>
    </row>
    <row r="286" spans="2:65" s="10" customFormat="1" ht="29.85" customHeight="1" x14ac:dyDescent="0.3">
      <c r="B286" s="174"/>
      <c r="C286" s="175"/>
      <c r="D286" s="176" t="s">
        <v>74</v>
      </c>
      <c r="E286" s="188" t="s">
        <v>191</v>
      </c>
      <c r="F286" s="188" t="s">
        <v>627</v>
      </c>
      <c r="G286" s="175"/>
      <c r="H286" s="175"/>
      <c r="I286" s="178"/>
      <c r="J286" s="189">
        <f>BK286</f>
        <v>0</v>
      </c>
      <c r="K286" s="175"/>
      <c r="L286" s="180"/>
      <c r="M286" s="181"/>
      <c r="N286" s="182"/>
      <c r="O286" s="182"/>
      <c r="P286" s="183">
        <f>SUM(P287:P327)</f>
        <v>0</v>
      </c>
      <c r="Q286" s="182"/>
      <c r="R286" s="183">
        <f>SUM(R287:R327)</f>
        <v>44.973830999999997</v>
      </c>
      <c r="S286" s="182"/>
      <c r="T286" s="184">
        <f>SUM(T287:T327)</f>
        <v>175.06161399999999</v>
      </c>
      <c r="AR286" s="185" t="s">
        <v>83</v>
      </c>
      <c r="AT286" s="186" t="s">
        <v>74</v>
      </c>
      <c r="AU286" s="186" t="s">
        <v>83</v>
      </c>
      <c r="AY286" s="185" t="s">
        <v>147</v>
      </c>
      <c r="BK286" s="187">
        <f>SUM(BK287:BK327)</f>
        <v>0</v>
      </c>
    </row>
    <row r="287" spans="2:65" s="1" customFormat="1" ht="38.25" customHeight="1" x14ac:dyDescent="0.3">
      <c r="B287" s="39"/>
      <c r="C287" s="190" t="s">
        <v>628</v>
      </c>
      <c r="D287" s="190" t="s">
        <v>149</v>
      </c>
      <c r="E287" s="191" t="s">
        <v>629</v>
      </c>
      <c r="F287" s="192" t="s">
        <v>630</v>
      </c>
      <c r="G287" s="193" t="s">
        <v>199</v>
      </c>
      <c r="H287" s="194">
        <v>174</v>
      </c>
      <c r="I287" s="195"/>
      <c r="J287" s="196">
        <f>ROUND(I287*H287,2)</f>
        <v>0</v>
      </c>
      <c r="K287" s="192" t="s">
        <v>153</v>
      </c>
      <c r="L287" s="59"/>
      <c r="M287" s="197" t="s">
        <v>23</v>
      </c>
      <c r="N287" s="198" t="s">
        <v>46</v>
      </c>
      <c r="O287" s="40"/>
      <c r="P287" s="199">
        <f>O287*H287</f>
        <v>0</v>
      </c>
      <c r="Q287" s="199">
        <v>0.1295</v>
      </c>
      <c r="R287" s="199">
        <f>Q287*H287</f>
        <v>22.533000000000001</v>
      </c>
      <c r="S287" s="199">
        <v>0</v>
      </c>
      <c r="T287" s="200">
        <f>S287*H287</f>
        <v>0</v>
      </c>
      <c r="AR287" s="22" t="s">
        <v>154</v>
      </c>
      <c r="AT287" s="22" t="s">
        <v>149</v>
      </c>
      <c r="AU287" s="22" t="s">
        <v>85</v>
      </c>
      <c r="AY287" s="22" t="s">
        <v>147</v>
      </c>
      <c r="BE287" s="201">
        <f>IF(N287="základní",J287,0)</f>
        <v>0</v>
      </c>
      <c r="BF287" s="201">
        <f>IF(N287="snížená",J287,0)</f>
        <v>0</v>
      </c>
      <c r="BG287" s="201">
        <f>IF(N287="zákl. přenesená",J287,0)</f>
        <v>0</v>
      </c>
      <c r="BH287" s="201">
        <f>IF(N287="sníž. přenesená",J287,0)</f>
        <v>0</v>
      </c>
      <c r="BI287" s="201">
        <f>IF(N287="nulová",J287,0)</f>
        <v>0</v>
      </c>
      <c r="BJ287" s="22" t="s">
        <v>83</v>
      </c>
      <c r="BK287" s="201">
        <f>ROUND(I287*H287,2)</f>
        <v>0</v>
      </c>
      <c r="BL287" s="22" t="s">
        <v>154</v>
      </c>
      <c r="BM287" s="22" t="s">
        <v>631</v>
      </c>
    </row>
    <row r="288" spans="2:65" s="11" customFormat="1" x14ac:dyDescent="0.3">
      <c r="B288" s="202"/>
      <c r="C288" s="203"/>
      <c r="D288" s="204" t="s">
        <v>156</v>
      </c>
      <c r="E288" s="205" t="s">
        <v>23</v>
      </c>
      <c r="F288" s="206" t="s">
        <v>632</v>
      </c>
      <c r="G288" s="203"/>
      <c r="H288" s="207">
        <v>174</v>
      </c>
      <c r="I288" s="208"/>
      <c r="J288" s="203"/>
      <c r="K288" s="203"/>
      <c r="L288" s="209"/>
      <c r="M288" s="210"/>
      <c r="N288" s="211"/>
      <c r="O288" s="211"/>
      <c r="P288" s="211"/>
      <c r="Q288" s="211"/>
      <c r="R288" s="211"/>
      <c r="S288" s="211"/>
      <c r="T288" s="212"/>
      <c r="AT288" s="213" t="s">
        <v>156</v>
      </c>
      <c r="AU288" s="213" t="s">
        <v>85</v>
      </c>
      <c r="AV288" s="11" t="s">
        <v>85</v>
      </c>
      <c r="AW288" s="11" t="s">
        <v>38</v>
      </c>
      <c r="AX288" s="11" t="s">
        <v>83</v>
      </c>
      <c r="AY288" s="213" t="s">
        <v>147</v>
      </c>
    </row>
    <row r="289" spans="2:65" s="1" customFormat="1" ht="16.5" customHeight="1" x14ac:dyDescent="0.3">
      <c r="B289" s="39"/>
      <c r="C289" s="214" t="s">
        <v>633</v>
      </c>
      <c r="D289" s="214" t="s">
        <v>320</v>
      </c>
      <c r="E289" s="215" t="s">
        <v>634</v>
      </c>
      <c r="F289" s="216" t="s">
        <v>635</v>
      </c>
      <c r="G289" s="217" t="s">
        <v>199</v>
      </c>
      <c r="H289" s="218">
        <v>191.4</v>
      </c>
      <c r="I289" s="219"/>
      <c r="J289" s="220">
        <f>ROUND(I289*H289,2)</f>
        <v>0</v>
      </c>
      <c r="K289" s="216" t="s">
        <v>153</v>
      </c>
      <c r="L289" s="221"/>
      <c r="M289" s="222" t="s">
        <v>23</v>
      </c>
      <c r="N289" s="223" t="s">
        <v>46</v>
      </c>
      <c r="O289" s="40"/>
      <c r="P289" s="199">
        <f>O289*H289</f>
        <v>0</v>
      </c>
      <c r="Q289" s="199">
        <v>5.8000000000000003E-2</v>
      </c>
      <c r="R289" s="199">
        <f>Q289*H289</f>
        <v>11.1012</v>
      </c>
      <c r="S289" s="199">
        <v>0</v>
      </c>
      <c r="T289" s="200">
        <f>S289*H289</f>
        <v>0</v>
      </c>
      <c r="AR289" s="22" t="s">
        <v>187</v>
      </c>
      <c r="AT289" s="22" t="s">
        <v>320</v>
      </c>
      <c r="AU289" s="22" t="s">
        <v>85</v>
      </c>
      <c r="AY289" s="22" t="s">
        <v>147</v>
      </c>
      <c r="BE289" s="201">
        <f>IF(N289="základní",J289,0)</f>
        <v>0</v>
      </c>
      <c r="BF289" s="201">
        <f>IF(N289="snížená",J289,0)</f>
        <v>0</v>
      </c>
      <c r="BG289" s="201">
        <f>IF(N289="zákl. přenesená",J289,0)</f>
        <v>0</v>
      </c>
      <c r="BH289" s="201">
        <f>IF(N289="sníž. přenesená",J289,0)</f>
        <v>0</v>
      </c>
      <c r="BI289" s="201">
        <f>IF(N289="nulová",J289,0)</f>
        <v>0</v>
      </c>
      <c r="BJ289" s="22" t="s">
        <v>83</v>
      </c>
      <c r="BK289" s="201">
        <f>ROUND(I289*H289,2)</f>
        <v>0</v>
      </c>
      <c r="BL289" s="22" t="s">
        <v>154</v>
      </c>
      <c r="BM289" s="22" t="s">
        <v>636</v>
      </c>
    </row>
    <row r="290" spans="2:65" s="11" customFormat="1" x14ac:dyDescent="0.3">
      <c r="B290" s="202"/>
      <c r="C290" s="203"/>
      <c r="D290" s="204" t="s">
        <v>156</v>
      </c>
      <c r="E290" s="203"/>
      <c r="F290" s="206" t="s">
        <v>637</v>
      </c>
      <c r="G290" s="203"/>
      <c r="H290" s="207">
        <v>191.4</v>
      </c>
      <c r="I290" s="208"/>
      <c r="J290" s="203"/>
      <c r="K290" s="203"/>
      <c r="L290" s="209"/>
      <c r="M290" s="210"/>
      <c r="N290" s="211"/>
      <c r="O290" s="211"/>
      <c r="P290" s="211"/>
      <c r="Q290" s="211"/>
      <c r="R290" s="211"/>
      <c r="S290" s="211"/>
      <c r="T290" s="212"/>
      <c r="AT290" s="213" t="s">
        <v>156</v>
      </c>
      <c r="AU290" s="213" t="s">
        <v>85</v>
      </c>
      <c r="AV290" s="11" t="s">
        <v>85</v>
      </c>
      <c r="AW290" s="11" t="s">
        <v>6</v>
      </c>
      <c r="AX290" s="11" t="s">
        <v>83</v>
      </c>
      <c r="AY290" s="213" t="s">
        <v>147</v>
      </c>
    </row>
    <row r="291" spans="2:65" s="1" customFormat="1" ht="25.5" customHeight="1" x14ac:dyDescent="0.3">
      <c r="B291" s="39"/>
      <c r="C291" s="190" t="s">
        <v>638</v>
      </c>
      <c r="D291" s="190" t="s">
        <v>149</v>
      </c>
      <c r="E291" s="191" t="s">
        <v>639</v>
      </c>
      <c r="F291" s="192" t="s">
        <v>640</v>
      </c>
      <c r="G291" s="193" t="s">
        <v>160</v>
      </c>
      <c r="H291" s="194">
        <v>500</v>
      </c>
      <c r="I291" s="195"/>
      <c r="J291" s="196">
        <f>ROUND(I291*H291,2)</f>
        <v>0</v>
      </c>
      <c r="K291" s="192" t="s">
        <v>153</v>
      </c>
      <c r="L291" s="59"/>
      <c r="M291" s="197" t="s">
        <v>23</v>
      </c>
      <c r="N291" s="198" t="s">
        <v>46</v>
      </c>
      <c r="O291" s="40"/>
      <c r="P291" s="199">
        <f>O291*H291</f>
        <v>0</v>
      </c>
      <c r="Q291" s="199">
        <v>1.2999999999999999E-4</v>
      </c>
      <c r="R291" s="199">
        <f>Q291*H291</f>
        <v>6.4999999999999988E-2</v>
      </c>
      <c r="S291" s="199">
        <v>0</v>
      </c>
      <c r="T291" s="200">
        <f>S291*H291</f>
        <v>0</v>
      </c>
      <c r="AR291" s="22" t="s">
        <v>154</v>
      </c>
      <c r="AT291" s="22" t="s">
        <v>149</v>
      </c>
      <c r="AU291" s="22" t="s">
        <v>85</v>
      </c>
      <c r="AY291" s="22" t="s">
        <v>147</v>
      </c>
      <c r="BE291" s="201">
        <f>IF(N291="základní",J291,0)</f>
        <v>0</v>
      </c>
      <c r="BF291" s="201">
        <f>IF(N291="snížená",J291,0)</f>
        <v>0</v>
      </c>
      <c r="BG291" s="201">
        <f>IF(N291="zákl. přenesená",J291,0)</f>
        <v>0</v>
      </c>
      <c r="BH291" s="201">
        <f>IF(N291="sníž. přenesená",J291,0)</f>
        <v>0</v>
      </c>
      <c r="BI291" s="201">
        <f>IF(N291="nulová",J291,0)</f>
        <v>0</v>
      </c>
      <c r="BJ291" s="22" t="s">
        <v>83</v>
      </c>
      <c r="BK291" s="201">
        <f>ROUND(I291*H291,2)</f>
        <v>0</v>
      </c>
      <c r="BL291" s="22" t="s">
        <v>154</v>
      </c>
      <c r="BM291" s="22" t="s">
        <v>641</v>
      </c>
    </row>
    <row r="292" spans="2:65" s="11" customFormat="1" x14ac:dyDescent="0.3">
      <c r="B292" s="202"/>
      <c r="C292" s="203"/>
      <c r="D292" s="204" t="s">
        <v>156</v>
      </c>
      <c r="E292" s="205" t="s">
        <v>23</v>
      </c>
      <c r="F292" s="206" t="s">
        <v>642</v>
      </c>
      <c r="G292" s="203"/>
      <c r="H292" s="207">
        <v>380</v>
      </c>
      <c r="I292" s="208"/>
      <c r="J292" s="203"/>
      <c r="K292" s="203"/>
      <c r="L292" s="209"/>
      <c r="M292" s="210"/>
      <c r="N292" s="211"/>
      <c r="O292" s="211"/>
      <c r="P292" s="211"/>
      <c r="Q292" s="211"/>
      <c r="R292" s="211"/>
      <c r="S292" s="211"/>
      <c r="T292" s="212"/>
      <c r="AT292" s="213" t="s">
        <v>156</v>
      </c>
      <c r="AU292" s="213" t="s">
        <v>85</v>
      </c>
      <c r="AV292" s="11" t="s">
        <v>85</v>
      </c>
      <c r="AW292" s="11" t="s">
        <v>38</v>
      </c>
      <c r="AX292" s="11" t="s">
        <v>75</v>
      </c>
      <c r="AY292" s="213" t="s">
        <v>147</v>
      </c>
    </row>
    <row r="293" spans="2:65" s="11" customFormat="1" x14ac:dyDescent="0.3">
      <c r="B293" s="202"/>
      <c r="C293" s="203"/>
      <c r="D293" s="204" t="s">
        <v>156</v>
      </c>
      <c r="E293" s="205" t="s">
        <v>23</v>
      </c>
      <c r="F293" s="206" t="s">
        <v>643</v>
      </c>
      <c r="G293" s="203"/>
      <c r="H293" s="207">
        <v>120</v>
      </c>
      <c r="I293" s="208"/>
      <c r="J293" s="203"/>
      <c r="K293" s="203"/>
      <c r="L293" s="209"/>
      <c r="M293" s="210"/>
      <c r="N293" s="211"/>
      <c r="O293" s="211"/>
      <c r="P293" s="211"/>
      <c r="Q293" s="211"/>
      <c r="R293" s="211"/>
      <c r="S293" s="211"/>
      <c r="T293" s="212"/>
      <c r="AT293" s="213" t="s">
        <v>156</v>
      </c>
      <c r="AU293" s="213" t="s">
        <v>85</v>
      </c>
      <c r="AV293" s="11" t="s">
        <v>85</v>
      </c>
      <c r="AW293" s="11" t="s">
        <v>38</v>
      </c>
      <c r="AX293" s="11" t="s">
        <v>75</v>
      </c>
      <c r="AY293" s="213" t="s">
        <v>147</v>
      </c>
    </row>
    <row r="294" spans="2:65" s="12" customFormat="1" x14ac:dyDescent="0.3">
      <c r="B294" s="224"/>
      <c r="C294" s="225"/>
      <c r="D294" s="204" t="s">
        <v>156</v>
      </c>
      <c r="E294" s="226" t="s">
        <v>23</v>
      </c>
      <c r="F294" s="227" t="s">
        <v>412</v>
      </c>
      <c r="G294" s="225"/>
      <c r="H294" s="228">
        <v>500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156</v>
      </c>
      <c r="AU294" s="234" t="s">
        <v>85</v>
      </c>
      <c r="AV294" s="12" t="s">
        <v>154</v>
      </c>
      <c r="AW294" s="12" t="s">
        <v>38</v>
      </c>
      <c r="AX294" s="12" t="s">
        <v>83</v>
      </c>
      <c r="AY294" s="234" t="s">
        <v>147</v>
      </c>
    </row>
    <row r="295" spans="2:65" s="1" customFormat="1" ht="25.5" customHeight="1" x14ac:dyDescent="0.3">
      <c r="B295" s="39"/>
      <c r="C295" s="190" t="s">
        <v>644</v>
      </c>
      <c r="D295" s="190" t="s">
        <v>149</v>
      </c>
      <c r="E295" s="191" t="s">
        <v>645</v>
      </c>
      <c r="F295" s="192" t="s">
        <v>646</v>
      </c>
      <c r="G295" s="193" t="s">
        <v>166</v>
      </c>
      <c r="H295" s="194">
        <v>244</v>
      </c>
      <c r="I295" s="195"/>
      <c r="J295" s="196">
        <f>ROUND(I295*H295,2)</f>
        <v>0</v>
      </c>
      <c r="K295" s="192" t="s">
        <v>153</v>
      </c>
      <c r="L295" s="59"/>
      <c r="M295" s="197" t="s">
        <v>23</v>
      </c>
      <c r="N295" s="198" t="s">
        <v>46</v>
      </c>
      <c r="O295" s="40"/>
      <c r="P295" s="199">
        <f>O295*H295</f>
        <v>0</v>
      </c>
      <c r="Q295" s="199">
        <v>1.0000000000000001E-5</v>
      </c>
      <c r="R295" s="199">
        <f>Q295*H295</f>
        <v>2.4400000000000003E-3</v>
      </c>
      <c r="S295" s="199">
        <v>0</v>
      </c>
      <c r="T295" s="200">
        <f>S295*H295</f>
        <v>0</v>
      </c>
      <c r="AR295" s="22" t="s">
        <v>154</v>
      </c>
      <c r="AT295" s="22" t="s">
        <v>149</v>
      </c>
      <c r="AU295" s="22" t="s">
        <v>85</v>
      </c>
      <c r="AY295" s="22" t="s">
        <v>147</v>
      </c>
      <c r="BE295" s="201">
        <f>IF(N295="základní",J295,0)</f>
        <v>0</v>
      </c>
      <c r="BF295" s="201">
        <f>IF(N295="snížená",J295,0)</f>
        <v>0</v>
      </c>
      <c r="BG295" s="201">
        <f>IF(N295="zákl. přenesená",J295,0)</f>
        <v>0</v>
      </c>
      <c r="BH295" s="201">
        <f>IF(N295="sníž. přenesená",J295,0)</f>
        <v>0</v>
      </c>
      <c r="BI295" s="201">
        <f>IF(N295="nulová",J295,0)</f>
        <v>0</v>
      </c>
      <c r="BJ295" s="22" t="s">
        <v>83</v>
      </c>
      <c r="BK295" s="201">
        <f>ROUND(I295*H295,2)</f>
        <v>0</v>
      </c>
      <c r="BL295" s="22" t="s">
        <v>154</v>
      </c>
      <c r="BM295" s="22" t="s">
        <v>647</v>
      </c>
    </row>
    <row r="296" spans="2:65" s="11" customFormat="1" x14ac:dyDescent="0.3">
      <c r="B296" s="202"/>
      <c r="C296" s="203"/>
      <c r="D296" s="204" t="s">
        <v>156</v>
      </c>
      <c r="E296" s="205" t="s">
        <v>23</v>
      </c>
      <c r="F296" s="206" t="s">
        <v>648</v>
      </c>
      <c r="G296" s="203"/>
      <c r="H296" s="207">
        <v>220</v>
      </c>
      <c r="I296" s="208"/>
      <c r="J296" s="203"/>
      <c r="K296" s="203"/>
      <c r="L296" s="209"/>
      <c r="M296" s="210"/>
      <c r="N296" s="211"/>
      <c r="O296" s="211"/>
      <c r="P296" s="211"/>
      <c r="Q296" s="211"/>
      <c r="R296" s="211"/>
      <c r="S296" s="211"/>
      <c r="T296" s="212"/>
      <c r="AT296" s="213" t="s">
        <v>156</v>
      </c>
      <c r="AU296" s="213" t="s">
        <v>85</v>
      </c>
      <c r="AV296" s="11" t="s">
        <v>85</v>
      </c>
      <c r="AW296" s="11" t="s">
        <v>38</v>
      </c>
      <c r="AX296" s="11" t="s">
        <v>75</v>
      </c>
      <c r="AY296" s="213" t="s">
        <v>147</v>
      </c>
    </row>
    <row r="297" spans="2:65" s="11" customFormat="1" x14ac:dyDescent="0.3">
      <c r="B297" s="202"/>
      <c r="C297" s="203"/>
      <c r="D297" s="204" t="s">
        <v>156</v>
      </c>
      <c r="E297" s="205" t="s">
        <v>23</v>
      </c>
      <c r="F297" s="206" t="s">
        <v>649</v>
      </c>
      <c r="G297" s="203"/>
      <c r="H297" s="207">
        <v>24</v>
      </c>
      <c r="I297" s="208"/>
      <c r="J297" s="203"/>
      <c r="K297" s="203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156</v>
      </c>
      <c r="AU297" s="213" t="s">
        <v>85</v>
      </c>
      <c r="AV297" s="11" t="s">
        <v>85</v>
      </c>
      <c r="AW297" s="11" t="s">
        <v>38</v>
      </c>
      <c r="AX297" s="11" t="s">
        <v>75</v>
      </c>
      <c r="AY297" s="213" t="s">
        <v>147</v>
      </c>
    </row>
    <row r="298" spans="2:65" s="12" customFormat="1" x14ac:dyDescent="0.3">
      <c r="B298" s="224"/>
      <c r="C298" s="225"/>
      <c r="D298" s="204" t="s">
        <v>156</v>
      </c>
      <c r="E298" s="226" t="s">
        <v>23</v>
      </c>
      <c r="F298" s="227" t="s">
        <v>412</v>
      </c>
      <c r="G298" s="225"/>
      <c r="H298" s="228">
        <v>244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AT298" s="234" t="s">
        <v>156</v>
      </c>
      <c r="AU298" s="234" t="s">
        <v>85</v>
      </c>
      <c r="AV298" s="12" t="s">
        <v>154</v>
      </c>
      <c r="AW298" s="12" t="s">
        <v>38</v>
      </c>
      <c r="AX298" s="12" t="s">
        <v>83</v>
      </c>
      <c r="AY298" s="234" t="s">
        <v>147</v>
      </c>
    </row>
    <row r="299" spans="2:65" s="1" customFormat="1" ht="25.5" customHeight="1" x14ac:dyDescent="0.3">
      <c r="B299" s="39"/>
      <c r="C299" s="190" t="s">
        <v>650</v>
      </c>
      <c r="D299" s="190" t="s">
        <v>149</v>
      </c>
      <c r="E299" s="191" t="s">
        <v>651</v>
      </c>
      <c r="F299" s="192" t="s">
        <v>652</v>
      </c>
      <c r="G299" s="193" t="s">
        <v>258</v>
      </c>
      <c r="H299" s="194">
        <v>11.85</v>
      </c>
      <c r="I299" s="195"/>
      <c r="J299" s="196">
        <f>ROUND(I299*H299,2)</f>
        <v>0</v>
      </c>
      <c r="K299" s="192" t="s">
        <v>153</v>
      </c>
      <c r="L299" s="59"/>
      <c r="M299" s="197" t="s">
        <v>23</v>
      </c>
      <c r="N299" s="198" t="s">
        <v>46</v>
      </c>
      <c r="O299" s="40"/>
      <c r="P299" s="199">
        <f>O299*H299</f>
        <v>0</v>
      </c>
      <c r="Q299" s="199">
        <v>0</v>
      </c>
      <c r="R299" s="199">
        <f>Q299*H299</f>
        <v>0</v>
      </c>
      <c r="S299" s="199">
        <v>1.8</v>
      </c>
      <c r="T299" s="200">
        <f>S299*H299</f>
        <v>21.33</v>
      </c>
      <c r="AR299" s="22" t="s">
        <v>154</v>
      </c>
      <c r="AT299" s="22" t="s">
        <v>149</v>
      </c>
      <c r="AU299" s="22" t="s">
        <v>85</v>
      </c>
      <c r="AY299" s="22" t="s">
        <v>147</v>
      </c>
      <c r="BE299" s="201">
        <f>IF(N299="základní",J299,0)</f>
        <v>0</v>
      </c>
      <c r="BF299" s="201">
        <f>IF(N299="snížená",J299,0)</f>
        <v>0</v>
      </c>
      <c r="BG299" s="201">
        <f>IF(N299="zákl. přenesená",J299,0)</f>
        <v>0</v>
      </c>
      <c r="BH299" s="201">
        <f>IF(N299="sníž. přenesená",J299,0)</f>
        <v>0</v>
      </c>
      <c r="BI299" s="201">
        <f>IF(N299="nulová",J299,0)</f>
        <v>0</v>
      </c>
      <c r="BJ299" s="22" t="s">
        <v>83</v>
      </c>
      <c r="BK299" s="201">
        <f>ROUND(I299*H299,2)</f>
        <v>0</v>
      </c>
      <c r="BL299" s="22" t="s">
        <v>154</v>
      </c>
      <c r="BM299" s="22" t="s">
        <v>653</v>
      </c>
    </row>
    <row r="300" spans="2:65" s="11" customFormat="1" x14ac:dyDescent="0.3">
      <c r="B300" s="202"/>
      <c r="C300" s="203"/>
      <c r="D300" s="204" t="s">
        <v>156</v>
      </c>
      <c r="E300" s="205" t="s">
        <v>23</v>
      </c>
      <c r="F300" s="206" t="s">
        <v>654</v>
      </c>
      <c r="G300" s="203"/>
      <c r="H300" s="207">
        <v>11.85</v>
      </c>
      <c r="I300" s="208"/>
      <c r="J300" s="203"/>
      <c r="K300" s="203"/>
      <c r="L300" s="209"/>
      <c r="M300" s="210"/>
      <c r="N300" s="211"/>
      <c r="O300" s="211"/>
      <c r="P300" s="211"/>
      <c r="Q300" s="211"/>
      <c r="R300" s="211"/>
      <c r="S300" s="211"/>
      <c r="T300" s="212"/>
      <c r="AT300" s="213" t="s">
        <v>156</v>
      </c>
      <c r="AU300" s="213" t="s">
        <v>85</v>
      </c>
      <c r="AV300" s="11" t="s">
        <v>85</v>
      </c>
      <c r="AW300" s="11" t="s">
        <v>38</v>
      </c>
      <c r="AX300" s="11" t="s">
        <v>83</v>
      </c>
      <c r="AY300" s="213" t="s">
        <v>147</v>
      </c>
    </row>
    <row r="301" spans="2:65" s="1" customFormat="1" ht="16.5" customHeight="1" x14ac:dyDescent="0.3">
      <c r="B301" s="39"/>
      <c r="C301" s="190" t="s">
        <v>655</v>
      </c>
      <c r="D301" s="190" t="s">
        <v>149</v>
      </c>
      <c r="E301" s="191" t="s">
        <v>656</v>
      </c>
      <c r="F301" s="192" t="s">
        <v>657</v>
      </c>
      <c r="G301" s="193" t="s">
        <v>258</v>
      </c>
      <c r="H301" s="194">
        <v>10.032</v>
      </c>
      <c r="I301" s="195"/>
      <c r="J301" s="196">
        <f>ROUND(I301*H301,2)</f>
        <v>0</v>
      </c>
      <c r="K301" s="192" t="s">
        <v>153</v>
      </c>
      <c r="L301" s="59"/>
      <c r="M301" s="197" t="s">
        <v>23</v>
      </c>
      <c r="N301" s="198" t="s">
        <v>46</v>
      </c>
      <c r="O301" s="40"/>
      <c r="P301" s="199">
        <f>O301*H301</f>
        <v>0</v>
      </c>
      <c r="Q301" s="199">
        <v>0</v>
      </c>
      <c r="R301" s="199">
        <f>Q301*H301</f>
        <v>0</v>
      </c>
      <c r="S301" s="199">
        <v>2</v>
      </c>
      <c r="T301" s="200">
        <f>S301*H301</f>
        <v>20.064</v>
      </c>
      <c r="AR301" s="22" t="s">
        <v>154</v>
      </c>
      <c r="AT301" s="22" t="s">
        <v>149</v>
      </c>
      <c r="AU301" s="22" t="s">
        <v>85</v>
      </c>
      <c r="AY301" s="22" t="s">
        <v>147</v>
      </c>
      <c r="BE301" s="201">
        <f>IF(N301="základní",J301,0)</f>
        <v>0</v>
      </c>
      <c r="BF301" s="201">
        <f>IF(N301="snížená",J301,0)</f>
        <v>0</v>
      </c>
      <c r="BG301" s="201">
        <f>IF(N301="zákl. přenesená",J301,0)</f>
        <v>0</v>
      </c>
      <c r="BH301" s="201">
        <f>IF(N301="sníž. přenesená",J301,0)</f>
        <v>0</v>
      </c>
      <c r="BI301" s="201">
        <f>IF(N301="nulová",J301,0)</f>
        <v>0</v>
      </c>
      <c r="BJ301" s="22" t="s">
        <v>83</v>
      </c>
      <c r="BK301" s="201">
        <f>ROUND(I301*H301,2)</f>
        <v>0</v>
      </c>
      <c r="BL301" s="22" t="s">
        <v>154</v>
      </c>
      <c r="BM301" s="22" t="s">
        <v>658</v>
      </c>
    </row>
    <row r="302" spans="2:65" s="11" customFormat="1" x14ac:dyDescent="0.3">
      <c r="B302" s="202"/>
      <c r="C302" s="203"/>
      <c r="D302" s="204" t="s">
        <v>156</v>
      </c>
      <c r="E302" s="205" t="s">
        <v>23</v>
      </c>
      <c r="F302" s="206" t="s">
        <v>659</v>
      </c>
      <c r="G302" s="203"/>
      <c r="H302" s="207">
        <v>3.12</v>
      </c>
      <c r="I302" s="208"/>
      <c r="J302" s="203"/>
      <c r="K302" s="203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156</v>
      </c>
      <c r="AU302" s="213" t="s">
        <v>85</v>
      </c>
      <c r="AV302" s="11" t="s">
        <v>85</v>
      </c>
      <c r="AW302" s="11" t="s">
        <v>38</v>
      </c>
      <c r="AX302" s="11" t="s">
        <v>75</v>
      </c>
      <c r="AY302" s="213" t="s">
        <v>147</v>
      </c>
    </row>
    <row r="303" spans="2:65" s="11" customFormat="1" x14ac:dyDescent="0.3">
      <c r="B303" s="202"/>
      <c r="C303" s="203"/>
      <c r="D303" s="204" t="s">
        <v>156</v>
      </c>
      <c r="E303" s="205" t="s">
        <v>23</v>
      </c>
      <c r="F303" s="206" t="s">
        <v>660</v>
      </c>
      <c r="G303" s="203"/>
      <c r="H303" s="207">
        <v>6.9119999999999999</v>
      </c>
      <c r="I303" s="208"/>
      <c r="J303" s="203"/>
      <c r="K303" s="203"/>
      <c r="L303" s="209"/>
      <c r="M303" s="210"/>
      <c r="N303" s="211"/>
      <c r="O303" s="211"/>
      <c r="P303" s="211"/>
      <c r="Q303" s="211"/>
      <c r="R303" s="211"/>
      <c r="S303" s="211"/>
      <c r="T303" s="212"/>
      <c r="AT303" s="213" t="s">
        <v>156</v>
      </c>
      <c r="AU303" s="213" t="s">
        <v>85</v>
      </c>
      <c r="AV303" s="11" t="s">
        <v>85</v>
      </c>
      <c r="AW303" s="11" t="s">
        <v>38</v>
      </c>
      <c r="AX303" s="11" t="s">
        <v>75</v>
      </c>
      <c r="AY303" s="213" t="s">
        <v>147</v>
      </c>
    </row>
    <row r="304" spans="2:65" s="12" customFormat="1" x14ac:dyDescent="0.3">
      <c r="B304" s="224"/>
      <c r="C304" s="225"/>
      <c r="D304" s="204" t="s">
        <v>156</v>
      </c>
      <c r="E304" s="226" t="s">
        <v>23</v>
      </c>
      <c r="F304" s="227" t="s">
        <v>412</v>
      </c>
      <c r="G304" s="225"/>
      <c r="H304" s="228">
        <v>10.032</v>
      </c>
      <c r="I304" s="229"/>
      <c r="J304" s="225"/>
      <c r="K304" s="225"/>
      <c r="L304" s="230"/>
      <c r="M304" s="231"/>
      <c r="N304" s="232"/>
      <c r="O304" s="232"/>
      <c r="P304" s="232"/>
      <c r="Q304" s="232"/>
      <c r="R304" s="232"/>
      <c r="S304" s="232"/>
      <c r="T304" s="233"/>
      <c r="AT304" s="234" t="s">
        <v>156</v>
      </c>
      <c r="AU304" s="234" t="s">
        <v>85</v>
      </c>
      <c r="AV304" s="12" t="s">
        <v>154</v>
      </c>
      <c r="AW304" s="12" t="s">
        <v>38</v>
      </c>
      <c r="AX304" s="12" t="s">
        <v>83</v>
      </c>
      <c r="AY304" s="234" t="s">
        <v>147</v>
      </c>
    </row>
    <row r="305" spans="2:65" s="1" customFormat="1" ht="16.5" customHeight="1" x14ac:dyDescent="0.3">
      <c r="B305" s="39"/>
      <c r="C305" s="190" t="s">
        <v>661</v>
      </c>
      <c r="D305" s="190" t="s">
        <v>149</v>
      </c>
      <c r="E305" s="191" t="s">
        <v>662</v>
      </c>
      <c r="F305" s="192" t="s">
        <v>663</v>
      </c>
      <c r="G305" s="193" t="s">
        <v>258</v>
      </c>
      <c r="H305" s="194">
        <v>6.8079999999999998</v>
      </c>
      <c r="I305" s="195"/>
      <c r="J305" s="196">
        <f>ROUND(I305*H305,2)</f>
        <v>0</v>
      </c>
      <c r="K305" s="192" t="s">
        <v>153</v>
      </c>
      <c r="L305" s="59"/>
      <c r="M305" s="197" t="s">
        <v>23</v>
      </c>
      <c r="N305" s="198" t="s">
        <v>46</v>
      </c>
      <c r="O305" s="40"/>
      <c r="P305" s="199">
        <f>O305*H305</f>
        <v>0</v>
      </c>
      <c r="Q305" s="199">
        <v>0</v>
      </c>
      <c r="R305" s="199">
        <f>Q305*H305</f>
        <v>0</v>
      </c>
      <c r="S305" s="199">
        <v>2.4</v>
      </c>
      <c r="T305" s="200">
        <f>S305*H305</f>
        <v>16.339199999999998</v>
      </c>
      <c r="AR305" s="22" t="s">
        <v>154</v>
      </c>
      <c r="AT305" s="22" t="s">
        <v>149</v>
      </c>
      <c r="AU305" s="22" t="s">
        <v>85</v>
      </c>
      <c r="AY305" s="22" t="s">
        <v>147</v>
      </c>
      <c r="BE305" s="201">
        <f>IF(N305="základní",J305,0)</f>
        <v>0</v>
      </c>
      <c r="BF305" s="201">
        <f>IF(N305="snížená",J305,0)</f>
        <v>0</v>
      </c>
      <c r="BG305" s="201">
        <f>IF(N305="zákl. přenesená",J305,0)</f>
        <v>0</v>
      </c>
      <c r="BH305" s="201">
        <f>IF(N305="sníž. přenesená",J305,0)</f>
        <v>0</v>
      </c>
      <c r="BI305" s="201">
        <f>IF(N305="nulová",J305,0)</f>
        <v>0</v>
      </c>
      <c r="BJ305" s="22" t="s">
        <v>83</v>
      </c>
      <c r="BK305" s="201">
        <f>ROUND(I305*H305,2)</f>
        <v>0</v>
      </c>
      <c r="BL305" s="22" t="s">
        <v>154</v>
      </c>
      <c r="BM305" s="22" t="s">
        <v>664</v>
      </c>
    </row>
    <row r="306" spans="2:65" s="11" customFormat="1" x14ac:dyDescent="0.3">
      <c r="B306" s="202"/>
      <c r="C306" s="203"/>
      <c r="D306" s="204" t="s">
        <v>156</v>
      </c>
      <c r="E306" s="205" t="s">
        <v>23</v>
      </c>
      <c r="F306" s="206" t="s">
        <v>665</v>
      </c>
      <c r="G306" s="203"/>
      <c r="H306" s="207">
        <v>6.8079999999999998</v>
      </c>
      <c r="I306" s="208"/>
      <c r="J306" s="203"/>
      <c r="K306" s="203"/>
      <c r="L306" s="209"/>
      <c r="M306" s="210"/>
      <c r="N306" s="211"/>
      <c r="O306" s="211"/>
      <c r="P306" s="211"/>
      <c r="Q306" s="211"/>
      <c r="R306" s="211"/>
      <c r="S306" s="211"/>
      <c r="T306" s="212"/>
      <c r="AT306" s="213" t="s">
        <v>156</v>
      </c>
      <c r="AU306" s="213" t="s">
        <v>85</v>
      </c>
      <c r="AV306" s="11" t="s">
        <v>85</v>
      </c>
      <c r="AW306" s="11" t="s">
        <v>38</v>
      </c>
      <c r="AX306" s="11" t="s">
        <v>83</v>
      </c>
      <c r="AY306" s="213" t="s">
        <v>147</v>
      </c>
    </row>
    <row r="307" spans="2:65" s="1" customFormat="1" ht="25.5" customHeight="1" x14ac:dyDescent="0.3">
      <c r="B307" s="39"/>
      <c r="C307" s="190" t="s">
        <v>666</v>
      </c>
      <c r="D307" s="190" t="s">
        <v>149</v>
      </c>
      <c r="E307" s="191" t="s">
        <v>667</v>
      </c>
      <c r="F307" s="192" t="s">
        <v>668</v>
      </c>
      <c r="G307" s="193" t="s">
        <v>160</v>
      </c>
      <c r="H307" s="194">
        <v>168</v>
      </c>
      <c r="I307" s="195"/>
      <c r="J307" s="196">
        <f>ROUND(I307*H307,2)</f>
        <v>0</v>
      </c>
      <c r="K307" s="192" t="s">
        <v>153</v>
      </c>
      <c r="L307" s="59"/>
      <c r="M307" s="197" t="s">
        <v>23</v>
      </c>
      <c r="N307" s="198" t="s">
        <v>46</v>
      </c>
      <c r="O307" s="40"/>
      <c r="P307" s="199">
        <f>O307*H307</f>
        <v>0</v>
      </c>
      <c r="Q307" s="199">
        <v>0</v>
      </c>
      <c r="R307" s="199">
        <f>Q307*H307</f>
        <v>0</v>
      </c>
      <c r="S307" s="199">
        <v>0.13100000000000001</v>
      </c>
      <c r="T307" s="200">
        <f>S307*H307</f>
        <v>22.008000000000003</v>
      </c>
      <c r="AR307" s="22" t="s">
        <v>154</v>
      </c>
      <c r="AT307" s="22" t="s">
        <v>149</v>
      </c>
      <c r="AU307" s="22" t="s">
        <v>85</v>
      </c>
      <c r="AY307" s="22" t="s">
        <v>147</v>
      </c>
      <c r="BE307" s="201">
        <f>IF(N307="základní",J307,0)</f>
        <v>0</v>
      </c>
      <c r="BF307" s="201">
        <f>IF(N307="snížená",J307,0)</f>
        <v>0</v>
      </c>
      <c r="BG307" s="201">
        <f>IF(N307="zákl. přenesená",J307,0)</f>
        <v>0</v>
      </c>
      <c r="BH307" s="201">
        <f>IF(N307="sníž. přenesená",J307,0)</f>
        <v>0</v>
      </c>
      <c r="BI307" s="201">
        <f>IF(N307="nulová",J307,0)</f>
        <v>0</v>
      </c>
      <c r="BJ307" s="22" t="s">
        <v>83</v>
      </c>
      <c r="BK307" s="201">
        <f>ROUND(I307*H307,2)</f>
        <v>0</v>
      </c>
      <c r="BL307" s="22" t="s">
        <v>154</v>
      </c>
      <c r="BM307" s="22" t="s">
        <v>669</v>
      </c>
    </row>
    <row r="308" spans="2:65" s="11" customFormat="1" x14ac:dyDescent="0.3">
      <c r="B308" s="202"/>
      <c r="C308" s="203"/>
      <c r="D308" s="204" t="s">
        <v>156</v>
      </c>
      <c r="E308" s="205" t="s">
        <v>23</v>
      </c>
      <c r="F308" s="206" t="s">
        <v>670</v>
      </c>
      <c r="G308" s="203"/>
      <c r="H308" s="207">
        <v>168</v>
      </c>
      <c r="I308" s="208"/>
      <c r="J308" s="203"/>
      <c r="K308" s="203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156</v>
      </c>
      <c r="AU308" s="213" t="s">
        <v>85</v>
      </c>
      <c r="AV308" s="11" t="s">
        <v>85</v>
      </c>
      <c r="AW308" s="11" t="s">
        <v>38</v>
      </c>
      <c r="AX308" s="11" t="s">
        <v>83</v>
      </c>
      <c r="AY308" s="213" t="s">
        <v>147</v>
      </c>
    </row>
    <row r="309" spans="2:65" s="1" customFormat="1" ht="25.5" customHeight="1" x14ac:dyDescent="0.3">
      <c r="B309" s="39"/>
      <c r="C309" s="190" t="s">
        <v>671</v>
      </c>
      <c r="D309" s="190" t="s">
        <v>149</v>
      </c>
      <c r="E309" s="191" t="s">
        <v>672</v>
      </c>
      <c r="F309" s="192" t="s">
        <v>673</v>
      </c>
      <c r="G309" s="193" t="s">
        <v>258</v>
      </c>
      <c r="H309" s="194">
        <v>19.05</v>
      </c>
      <c r="I309" s="195"/>
      <c r="J309" s="196">
        <f>ROUND(I309*H309,2)</f>
        <v>0</v>
      </c>
      <c r="K309" s="192" t="s">
        <v>153</v>
      </c>
      <c r="L309" s="59"/>
      <c r="M309" s="197" t="s">
        <v>23</v>
      </c>
      <c r="N309" s="198" t="s">
        <v>46</v>
      </c>
      <c r="O309" s="40"/>
      <c r="P309" s="199">
        <f>O309*H309</f>
        <v>0</v>
      </c>
      <c r="Q309" s="199">
        <v>0</v>
      </c>
      <c r="R309" s="199">
        <f>Q309*H309</f>
        <v>0</v>
      </c>
      <c r="S309" s="199">
        <v>2.2000000000000002</v>
      </c>
      <c r="T309" s="200">
        <f>S309*H309</f>
        <v>41.910000000000004</v>
      </c>
      <c r="AR309" s="22" t="s">
        <v>154</v>
      </c>
      <c r="AT309" s="22" t="s">
        <v>149</v>
      </c>
      <c r="AU309" s="22" t="s">
        <v>85</v>
      </c>
      <c r="AY309" s="22" t="s">
        <v>147</v>
      </c>
      <c r="BE309" s="201">
        <f>IF(N309="základní",J309,0)</f>
        <v>0</v>
      </c>
      <c r="BF309" s="201">
        <f>IF(N309="snížená",J309,0)</f>
        <v>0</v>
      </c>
      <c r="BG309" s="201">
        <f>IF(N309="zákl. přenesená",J309,0)</f>
        <v>0</v>
      </c>
      <c r="BH309" s="201">
        <f>IF(N309="sníž. přenesená",J309,0)</f>
        <v>0</v>
      </c>
      <c r="BI309" s="201">
        <f>IF(N309="nulová",J309,0)</f>
        <v>0</v>
      </c>
      <c r="BJ309" s="22" t="s">
        <v>83</v>
      </c>
      <c r="BK309" s="201">
        <f>ROUND(I309*H309,2)</f>
        <v>0</v>
      </c>
      <c r="BL309" s="22" t="s">
        <v>154</v>
      </c>
      <c r="BM309" s="22" t="s">
        <v>674</v>
      </c>
    </row>
    <row r="310" spans="2:65" s="11" customFormat="1" x14ac:dyDescent="0.3">
      <c r="B310" s="202"/>
      <c r="C310" s="203"/>
      <c r="D310" s="204" t="s">
        <v>156</v>
      </c>
      <c r="E310" s="205" t="s">
        <v>23</v>
      </c>
      <c r="F310" s="206" t="s">
        <v>675</v>
      </c>
      <c r="G310" s="203"/>
      <c r="H310" s="207">
        <v>19.05</v>
      </c>
      <c r="I310" s="208"/>
      <c r="J310" s="203"/>
      <c r="K310" s="203"/>
      <c r="L310" s="209"/>
      <c r="M310" s="210"/>
      <c r="N310" s="211"/>
      <c r="O310" s="211"/>
      <c r="P310" s="211"/>
      <c r="Q310" s="211"/>
      <c r="R310" s="211"/>
      <c r="S310" s="211"/>
      <c r="T310" s="212"/>
      <c r="AT310" s="213" t="s">
        <v>156</v>
      </c>
      <c r="AU310" s="213" t="s">
        <v>85</v>
      </c>
      <c r="AV310" s="11" t="s">
        <v>85</v>
      </c>
      <c r="AW310" s="11" t="s">
        <v>38</v>
      </c>
      <c r="AX310" s="11" t="s">
        <v>83</v>
      </c>
      <c r="AY310" s="213" t="s">
        <v>147</v>
      </c>
    </row>
    <row r="311" spans="2:65" s="1" customFormat="1" ht="25.5" customHeight="1" x14ac:dyDescent="0.3">
      <c r="B311" s="39"/>
      <c r="C311" s="190" t="s">
        <v>676</v>
      </c>
      <c r="D311" s="190" t="s">
        <v>149</v>
      </c>
      <c r="E311" s="191" t="s">
        <v>677</v>
      </c>
      <c r="F311" s="192" t="s">
        <v>678</v>
      </c>
      <c r="G311" s="193" t="s">
        <v>258</v>
      </c>
      <c r="H311" s="194">
        <v>5.2160000000000002</v>
      </c>
      <c r="I311" s="195"/>
      <c r="J311" s="196">
        <f>ROUND(I311*H311,2)</f>
        <v>0</v>
      </c>
      <c r="K311" s="192" t="s">
        <v>153</v>
      </c>
      <c r="L311" s="59"/>
      <c r="M311" s="197" t="s">
        <v>23</v>
      </c>
      <c r="N311" s="198" t="s">
        <v>46</v>
      </c>
      <c r="O311" s="40"/>
      <c r="P311" s="199">
        <f>O311*H311</f>
        <v>0</v>
      </c>
      <c r="Q311" s="199">
        <v>0</v>
      </c>
      <c r="R311" s="199">
        <f>Q311*H311</f>
        <v>0</v>
      </c>
      <c r="S311" s="199">
        <v>2.2000000000000002</v>
      </c>
      <c r="T311" s="200">
        <f>S311*H311</f>
        <v>11.475200000000001</v>
      </c>
      <c r="AR311" s="22" t="s">
        <v>154</v>
      </c>
      <c r="AT311" s="22" t="s">
        <v>149</v>
      </c>
      <c r="AU311" s="22" t="s">
        <v>85</v>
      </c>
      <c r="AY311" s="22" t="s">
        <v>147</v>
      </c>
      <c r="BE311" s="201">
        <f>IF(N311="základní",J311,0)</f>
        <v>0</v>
      </c>
      <c r="BF311" s="201">
        <f>IF(N311="snížená",J311,0)</f>
        <v>0</v>
      </c>
      <c r="BG311" s="201">
        <f>IF(N311="zákl. přenesená",J311,0)</f>
        <v>0</v>
      </c>
      <c r="BH311" s="201">
        <f>IF(N311="sníž. přenesená",J311,0)</f>
        <v>0</v>
      </c>
      <c r="BI311" s="201">
        <f>IF(N311="nulová",J311,0)</f>
        <v>0</v>
      </c>
      <c r="BJ311" s="22" t="s">
        <v>83</v>
      </c>
      <c r="BK311" s="201">
        <f>ROUND(I311*H311,2)</f>
        <v>0</v>
      </c>
      <c r="BL311" s="22" t="s">
        <v>154</v>
      </c>
      <c r="BM311" s="22" t="s">
        <v>679</v>
      </c>
    </row>
    <row r="312" spans="2:65" s="11" customFormat="1" x14ac:dyDescent="0.3">
      <c r="B312" s="202"/>
      <c r="C312" s="203"/>
      <c r="D312" s="204" t="s">
        <v>156</v>
      </c>
      <c r="E312" s="205" t="s">
        <v>23</v>
      </c>
      <c r="F312" s="206" t="s">
        <v>680</v>
      </c>
      <c r="G312" s="203"/>
      <c r="H312" s="207">
        <v>5.2160000000000002</v>
      </c>
      <c r="I312" s="208"/>
      <c r="J312" s="203"/>
      <c r="K312" s="203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156</v>
      </c>
      <c r="AU312" s="213" t="s">
        <v>85</v>
      </c>
      <c r="AV312" s="11" t="s">
        <v>85</v>
      </c>
      <c r="AW312" s="11" t="s">
        <v>38</v>
      </c>
      <c r="AX312" s="11" t="s">
        <v>83</v>
      </c>
      <c r="AY312" s="213" t="s">
        <v>147</v>
      </c>
    </row>
    <row r="313" spans="2:65" s="1" customFormat="1" ht="25.5" customHeight="1" x14ac:dyDescent="0.3">
      <c r="B313" s="39"/>
      <c r="C313" s="190" t="s">
        <v>681</v>
      </c>
      <c r="D313" s="190" t="s">
        <v>149</v>
      </c>
      <c r="E313" s="191" t="s">
        <v>682</v>
      </c>
      <c r="F313" s="192" t="s">
        <v>683</v>
      </c>
      <c r="G313" s="193" t="s">
        <v>258</v>
      </c>
      <c r="H313" s="194">
        <v>24.265999999999998</v>
      </c>
      <c r="I313" s="195"/>
      <c r="J313" s="196">
        <f>ROUND(I313*H313,2)</f>
        <v>0</v>
      </c>
      <c r="K313" s="192" t="s">
        <v>153</v>
      </c>
      <c r="L313" s="59"/>
      <c r="M313" s="197" t="s">
        <v>23</v>
      </c>
      <c r="N313" s="198" t="s">
        <v>46</v>
      </c>
      <c r="O313" s="40"/>
      <c r="P313" s="199">
        <f>O313*H313</f>
        <v>0</v>
      </c>
      <c r="Q313" s="199">
        <v>0</v>
      </c>
      <c r="R313" s="199">
        <f>Q313*H313</f>
        <v>0</v>
      </c>
      <c r="S313" s="199">
        <v>2.9000000000000001E-2</v>
      </c>
      <c r="T313" s="200">
        <f>S313*H313</f>
        <v>0.70371399999999995</v>
      </c>
      <c r="AR313" s="22" t="s">
        <v>154</v>
      </c>
      <c r="AT313" s="22" t="s">
        <v>149</v>
      </c>
      <c r="AU313" s="22" t="s">
        <v>85</v>
      </c>
      <c r="AY313" s="22" t="s">
        <v>147</v>
      </c>
      <c r="BE313" s="201">
        <f>IF(N313="základní",J313,0)</f>
        <v>0</v>
      </c>
      <c r="BF313" s="201">
        <f>IF(N313="snížená",J313,0)</f>
        <v>0</v>
      </c>
      <c r="BG313" s="201">
        <f>IF(N313="zákl. přenesená",J313,0)</f>
        <v>0</v>
      </c>
      <c r="BH313" s="201">
        <f>IF(N313="sníž. přenesená",J313,0)</f>
        <v>0</v>
      </c>
      <c r="BI313" s="201">
        <f>IF(N313="nulová",J313,0)</f>
        <v>0</v>
      </c>
      <c r="BJ313" s="22" t="s">
        <v>83</v>
      </c>
      <c r="BK313" s="201">
        <f>ROUND(I313*H313,2)</f>
        <v>0</v>
      </c>
      <c r="BL313" s="22" t="s">
        <v>154</v>
      </c>
      <c r="BM313" s="22" t="s">
        <v>684</v>
      </c>
    </row>
    <row r="314" spans="2:65" s="11" customFormat="1" x14ac:dyDescent="0.3">
      <c r="B314" s="202"/>
      <c r="C314" s="203"/>
      <c r="D314" s="204" t="s">
        <v>156</v>
      </c>
      <c r="E314" s="205" t="s">
        <v>23</v>
      </c>
      <c r="F314" s="206" t="s">
        <v>685</v>
      </c>
      <c r="G314" s="203"/>
      <c r="H314" s="207">
        <v>24.265999999999998</v>
      </c>
      <c r="I314" s="208"/>
      <c r="J314" s="203"/>
      <c r="K314" s="203"/>
      <c r="L314" s="209"/>
      <c r="M314" s="210"/>
      <c r="N314" s="211"/>
      <c r="O314" s="211"/>
      <c r="P314" s="211"/>
      <c r="Q314" s="211"/>
      <c r="R314" s="211"/>
      <c r="S314" s="211"/>
      <c r="T314" s="212"/>
      <c r="AT314" s="213" t="s">
        <v>156</v>
      </c>
      <c r="AU314" s="213" t="s">
        <v>85</v>
      </c>
      <c r="AV314" s="11" t="s">
        <v>85</v>
      </c>
      <c r="AW314" s="11" t="s">
        <v>38</v>
      </c>
      <c r="AX314" s="11" t="s">
        <v>83</v>
      </c>
      <c r="AY314" s="213" t="s">
        <v>147</v>
      </c>
    </row>
    <row r="315" spans="2:65" s="1" customFormat="1" ht="25.5" customHeight="1" x14ac:dyDescent="0.3">
      <c r="B315" s="39"/>
      <c r="C315" s="190" t="s">
        <v>686</v>
      </c>
      <c r="D315" s="190" t="s">
        <v>149</v>
      </c>
      <c r="E315" s="191" t="s">
        <v>687</v>
      </c>
      <c r="F315" s="192" t="s">
        <v>688</v>
      </c>
      <c r="G315" s="193" t="s">
        <v>199</v>
      </c>
      <c r="H315" s="194">
        <v>79.099999999999994</v>
      </c>
      <c r="I315" s="195"/>
      <c r="J315" s="196">
        <f>ROUND(I315*H315,2)</f>
        <v>0</v>
      </c>
      <c r="K315" s="192" t="s">
        <v>153</v>
      </c>
      <c r="L315" s="59"/>
      <c r="M315" s="197" t="s">
        <v>23</v>
      </c>
      <c r="N315" s="198" t="s">
        <v>46</v>
      </c>
      <c r="O315" s="40"/>
      <c r="P315" s="199">
        <f>O315*H315</f>
        <v>0</v>
      </c>
      <c r="Q315" s="199">
        <v>1.0000000000000001E-5</v>
      </c>
      <c r="R315" s="199">
        <f>Q315*H315</f>
        <v>7.9100000000000004E-4</v>
      </c>
      <c r="S315" s="199">
        <v>0</v>
      </c>
      <c r="T315" s="200">
        <f>S315*H315</f>
        <v>0</v>
      </c>
      <c r="AR315" s="22" t="s">
        <v>154</v>
      </c>
      <c r="AT315" s="22" t="s">
        <v>149</v>
      </c>
      <c r="AU315" s="22" t="s">
        <v>85</v>
      </c>
      <c r="AY315" s="22" t="s">
        <v>147</v>
      </c>
      <c r="BE315" s="201">
        <f>IF(N315="základní",J315,0)</f>
        <v>0</v>
      </c>
      <c r="BF315" s="201">
        <f>IF(N315="snížená",J315,0)</f>
        <v>0</v>
      </c>
      <c r="BG315" s="201">
        <f>IF(N315="zákl. přenesená",J315,0)</f>
        <v>0</v>
      </c>
      <c r="BH315" s="201">
        <f>IF(N315="sníž. přenesená",J315,0)</f>
        <v>0</v>
      </c>
      <c r="BI315" s="201">
        <f>IF(N315="nulová",J315,0)</f>
        <v>0</v>
      </c>
      <c r="BJ315" s="22" t="s">
        <v>83</v>
      </c>
      <c r="BK315" s="201">
        <f>ROUND(I315*H315,2)</f>
        <v>0</v>
      </c>
      <c r="BL315" s="22" t="s">
        <v>154</v>
      </c>
      <c r="BM315" s="22" t="s">
        <v>689</v>
      </c>
    </row>
    <row r="316" spans="2:65" s="11" customFormat="1" x14ac:dyDescent="0.3">
      <c r="B316" s="202"/>
      <c r="C316" s="203"/>
      <c r="D316" s="204" t="s">
        <v>156</v>
      </c>
      <c r="E316" s="205" t="s">
        <v>23</v>
      </c>
      <c r="F316" s="206" t="s">
        <v>690</v>
      </c>
      <c r="G316" s="203"/>
      <c r="H316" s="207">
        <v>79.099999999999994</v>
      </c>
      <c r="I316" s="208"/>
      <c r="J316" s="203"/>
      <c r="K316" s="203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156</v>
      </c>
      <c r="AU316" s="213" t="s">
        <v>85</v>
      </c>
      <c r="AV316" s="11" t="s">
        <v>85</v>
      </c>
      <c r="AW316" s="11" t="s">
        <v>38</v>
      </c>
      <c r="AX316" s="11" t="s">
        <v>83</v>
      </c>
      <c r="AY316" s="213" t="s">
        <v>147</v>
      </c>
    </row>
    <row r="317" spans="2:65" s="1" customFormat="1" ht="25.5" customHeight="1" x14ac:dyDescent="0.3">
      <c r="B317" s="39"/>
      <c r="C317" s="190" t="s">
        <v>691</v>
      </c>
      <c r="D317" s="190" t="s">
        <v>149</v>
      </c>
      <c r="E317" s="191" t="s">
        <v>692</v>
      </c>
      <c r="F317" s="192" t="s">
        <v>693</v>
      </c>
      <c r="G317" s="193" t="s">
        <v>160</v>
      </c>
      <c r="H317" s="194">
        <v>48</v>
      </c>
      <c r="I317" s="195"/>
      <c r="J317" s="196">
        <f>ROUND(I317*H317,2)</f>
        <v>0</v>
      </c>
      <c r="K317" s="192" t="s">
        <v>153</v>
      </c>
      <c r="L317" s="59"/>
      <c r="M317" s="197" t="s">
        <v>23</v>
      </c>
      <c r="N317" s="198" t="s">
        <v>46</v>
      </c>
      <c r="O317" s="40"/>
      <c r="P317" s="199">
        <f>O317*H317</f>
        <v>0</v>
      </c>
      <c r="Q317" s="199">
        <v>0</v>
      </c>
      <c r="R317" s="199">
        <f>Q317*H317</f>
        <v>0</v>
      </c>
      <c r="S317" s="199">
        <v>0.05</v>
      </c>
      <c r="T317" s="200">
        <f>S317*H317</f>
        <v>2.4000000000000004</v>
      </c>
      <c r="AR317" s="22" t="s">
        <v>154</v>
      </c>
      <c r="AT317" s="22" t="s">
        <v>149</v>
      </c>
      <c r="AU317" s="22" t="s">
        <v>85</v>
      </c>
      <c r="AY317" s="22" t="s">
        <v>147</v>
      </c>
      <c r="BE317" s="201">
        <f>IF(N317="základní",J317,0)</f>
        <v>0</v>
      </c>
      <c r="BF317" s="201">
        <f>IF(N317="snížená",J317,0)</f>
        <v>0</v>
      </c>
      <c r="BG317" s="201">
        <f>IF(N317="zákl. přenesená",J317,0)</f>
        <v>0</v>
      </c>
      <c r="BH317" s="201">
        <f>IF(N317="sníž. přenesená",J317,0)</f>
        <v>0</v>
      </c>
      <c r="BI317" s="201">
        <f>IF(N317="nulová",J317,0)</f>
        <v>0</v>
      </c>
      <c r="BJ317" s="22" t="s">
        <v>83</v>
      </c>
      <c r="BK317" s="201">
        <f>ROUND(I317*H317,2)</f>
        <v>0</v>
      </c>
      <c r="BL317" s="22" t="s">
        <v>154</v>
      </c>
      <c r="BM317" s="22" t="s">
        <v>694</v>
      </c>
    </row>
    <row r="318" spans="2:65" s="11" customFormat="1" x14ac:dyDescent="0.3">
      <c r="B318" s="202"/>
      <c r="C318" s="203"/>
      <c r="D318" s="204" t="s">
        <v>156</v>
      </c>
      <c r="E318" s="205" t="s">
        <v>23</v>
      </c>
      <c r="F318" s="206" t="s">
        <v>531</v>
      </c>
      <c r="G318" s="203"/>
      <c r="H318" s="207">
        <v>48</v>
      </c>
      <c r="I318" s="208"/>
      <c r="J318" s="203"/>
      <c r="K318" s="203"/>
      <c r="L318" s="209"/>
      <c r="M318" s="210"/>
      <c r="N318" s="211"/>
      <c r="O318" s="211"/>
      <c r="P318" s="211"/>
      <c r="Q318" s="211"/>
      <c r="R318" s="211"/>
      <c r="S318" s="211"/>
      <c r="T318" s="212"/>
      <c r="AT318" s="213" t="s">
        <v>156</v>
      </c>
      <c r="AU318" s="213" t="s">
        <v>85</v>
      </c>
      <c r="AV318" s="11" t="s">
        <v>85</v>
      </c>
      <c r="AW318" s="11" t="s">
        <v>38</v>
      </c>
      <c r="AX318" s="11" t="s">
        <v>83</v>
      </c>
      <c r="AY318" s="213" t="s">
        <v>147</v>
      </c>
    </row>
    <row r="319" spans="2:65" s="1" customFormat="1" ht="16.5" customHeight="1" x14ac:dyDescent="0.3">
      <c r="B319" s="39"/>
      <c r="C319" s="190" t="s">
        <v>695</v>
      </c>
      <c r="D319" s="190" t="s">
        <v>149</v>
      </c>
      <c r="E319" s="191" t="s">
        <v>696</v>
      </c>
      <c r="F319" s="192" t="s">
        <v>697</v>
      </c>
      <c r="G319" s="193" t="s">
        <v>160</v>
      </c>
      <c r="H319" s="194">
        <v>437</v>
      </c>
      <c r="I319" s="195"/>
      <c r="J319" s="196">
        <f>ROUND(I319*H319,2)</f>
        <v>0</v>
      </c>
      <c r="K319" s="192" t="s">
        <v>153</v>
      </c>
      <c r="L319" s="59"/>
      <c r="M319" s="197" t="s">
        <v>23</v>
      </c>
      <c r="N319" s="198" t="s">
        <v>46</v>
      </c>
      <c r="O319" s="40"/>
      <c r="P319" s="199">
        <f>O319*H319</f>
        <v>0</v>
      </c>
      <c r="Q319" s="199">
        <v>0</v>
      </c>
      <c r="R319" s="199">
        <f>Q319*H319</f>
        <v>0</v>
      </c>
      <c r="S319" s="199">
        <v>6.3E-2</v>
      </c>
      <c r="T319" s="200">
        <f>S319*H319</f>
        <v>27.530999999999999</v>
      </c>
      <c r="AR319" s="22" t="s">
        <v>154</v>
      </c>
      <c r="AT319" s="22" t="s">
        <v>149</v>
      </c>
      <c r="AU319" s="22" t="s">
        <v>85</v>
      </c>
      <c r="AY319" s="22" t="s">
        <v>147</v>
      </c>
      <c r="BE319" s="201">
        <f>IF(N319="základní",J319,0)</f>
        <v>0</v>
      </c>
      <c r="BF319" s="201">
        <f>IF(N319="snížená",J319,0)</f>
        <v>0</v>
      </c>
      <c r="BG319" s="201">
        <f>IF(N319="zákl. přenesená",J319,0)</f>
        <v>0</v>
      </c>
      <c r="BH319" s="201">
        <f>IF(N319="sníž. přenesená",J319,0)</f>
        <v>0</v>
      </c>
      <c r="BI319" s="201">
        <f>IF(N319="nulová",J319,0)</f>
        <v>0</v>
      </c>
      <c r="BJ319" s="22" t="s">
        <v>83</v>
      </c>
      <c r="BK319" s="201">
        <f>ROUND(I319*H319,2)</f>
        <v>0</v>
      </c>
      <c r="BL319" s="22" t="s">
        <v>154</v>
      </c>
      <c r="BM319" s="22" t="s">
        <v>698</v>
      </c>
    </row>
    <row r="320" spans="2:65" s="11" customFormat="1" x14ac:dyDescent="0.3">
      <c r="B320" s="202"/>
      <c r="C320" s="203"/>
      <c r="D320" s="204" t="s">
        <v>156</v>
      </c>
      <c r="E320" s="205" t="s">
        <v>23</v>
      </c>
      <c r="F320" s="206" t="s">
        <v>699</v>
      </c>
      <c r="G320" s="203"/>
      <c r="H320" s="207">
        <v>437</v>
      </c>
      <c r="I320" s="208"/>
      <c r="J320" s="203"/>
      <c r="K320" s="203"/>
      <c r="L320" s="209"/>
      <c r="M320" s="210"/>
      <c r="N320" s="211"/>
      <c r="O320" s="211"/>
      <c r="P320" s="211"/>
      <c r="Q320" s="211"/>
      <c r="R320" s="211"/>
      <c r="S320" s="211"/>
      <c r="T320" s="212"/>
      <c r="AT320" s="213" t="s">
        <v>156</v>
      </c>
      <c r="AU320" s="213" t="s">
        <v>85</v>
      </c>
      <c r="AV320" s="11" t="s">
        <v>85</v>
      </c>
      <c r="AW320" s="11" t="s">
        <v>38</v>
      </c>
      <c r="AX320" s="11" t="s">
        <v>83</v>
      </c>
      <c r="AY320" s="213" t="s">
        <v>147</v>
      </c>
    </row>
    <row r="321" spans="2:65" s="1" customFormat="1" ht="16.5" customHeight="1" x14ac:dyDescent="0.3">
      <c r="B321" s="39"/>
      <c r="C321" s="190" t="s">
        <v>700</v>
      </c>
      <c r="D321" s="190" t="s">
        <v>149</v>
      </c>
      <c r="E321" s="191" t="s">
        <v>701</v>
      </c>
      <c r="F321" s="192" t="s">
        <v>702</v>
      </c>
      <c r="G321" s="193" t="s">
        <v>160</v>
      </c>
      <c r="H321" s="194">
        <v>168</v>
      </c>
      <c r="I321" s="195"/>
      <c r="J321" s="196">
        <f>ROUND(I321*H321,2)</f>
        <v>0</v>
      </c>
      <c r="K321" s="192" t="s">
        <v>153</v>
      </c>
      <c r="L321" s="59"/>
      <c r="M321" s="197" t="s">
        <v>23</v>
      </c>
      <c r="N321" s="198" t="s">
        <v>46</v>
      </c>
      <c r="O321" s="40"/>
      <c r="P321" s="199">
        <f>O321*H321</f>
        <v>0</v>
      </c>
      <c r="Q321" s="199">
        <v>0</v>
      </c>
      <c r="R321" s="199">
        <f>Q321*H321</f>
        <v>0</v>
      </c>
      <c r="S321" s="199">
        <v>0</v>
      </c>
      <c r="T321" s="200">
        <f>S321*H321</f>
        <v>0</v>
      </c>
      <c r="AR321" s="22" t="s">
        <v>154</v>
      </c>
      <c r="AT321" s="22" t="s">
        <v>149</v>
      </c>
      <c r="AU321" s="22" t="s">
        <v>85</v>
      </c>
      <c r="AY321" s="22" t="s">
        <v>147</v>
      </c>
      <c r="BE321" s="201">
        <f>IF(N321="základní",J321,0)</f>
        <v>0</v>
      </c>
      <c r="BF321" s="201">
        <f>IF(N321="snížená",J321,0)</f>
        <v>0</v>
      </c>
      <c r="BG321" s="201">
        <f>IF(N321="zákl. přenesená",J321,0)</f>
        <v>0</v>
      </c>
      <c r="BH321" s="201">
        <f>IF(N321="sníž. přenesená",J321,0)</f>
        <v>0</v>
      </c>
      <c r="BI321" s="201">
        <f>IF(N321="nulová",J321,0)</f>
        <v>0</v>
      </c>
      <c r="BJ321" s="22" t="s">
        <v>83</v>
      </c>
      <c r="BK321" s="201">
        <f>ROUND(I321*H321,2)</f>
        <v>0</v>
      </c>
      <c r="BL321" s="22" t="s">
        <v>154</v>
      </c>
      <c r="BM321" s="22" t="s">
        <v>703</v>
      </c>
    </row>
    <row r="322" spans="2:65" s="11" customFormat="1" x14ac:dyDescent="0.3">
      <c r="B322" s="202"/>
      <c r="C322" s="203"/>
      <c r="D322" s="204" t="s">
        <v>156</v>
      </c>
      <c r="E322" s="205" t="s">
        <v>23</v>
      </c>
      <c r="F322" s="206" t="s">
        <v>704</v>
      </c>
      <c r="G322" s="203"/>
      <c r="H322" s="207">
        <v>168</v>
      </c>
      <c r="I322" s="208"/>
      <c r="J322" s="203"/>
      <c r="K322" s="203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156</v>
      </c>
      <c r="AU322" s="213" t="s">
        <v>85</v>
      </c>
      <c r="AV322" s="11" t="s">
        <v>85</v>
      </c>
      <c r="AW322" s="11" t="s">
        <v>38</v>
      </c>
      <c r="AX322" s="11" t="s">
        <v>83</v>
      </c>
      <c r="AY322" s="213" t="s">
        <v>147</v>
      </c>
    </row>
    <row r="323" spans="2:65" s="1" customFormat="1" ht="16.5" customHeight="1" x14ac:dyDescent="0.3">
      <c r="B323" s="39"/>
      <c r="C323" s="190" t="s">
        <v>705</v>
      </c>
      <c r="D323" s="190" t="s">
        <v>149</v>
      </c>
      <c r="E323" s="191" t="s">
        <v>706</v>
      </c>
      <c r="F323" s="192" t="s">
        <v>707</v>
      </c>
      <c r="G323" s="193" t="s">
        <v>160</v>
      </c>
      <c r="H323" s="194">
        <v>485</v>
      </c>
      <c r="I323" s="195"/>
      <c r="J323" s="196">
        <f>ROUND(I323*H323,2)</f>
        <v>0</v>
      </c>
      <c r="K323" s="192" t="s">
        <v>153</v>
      </c>
      <c r="L323" s="59"/>
      <c r="M323" s="197" t="s">
        <v>23</v>
      </c>
      <c r="N323" s="198" t="s">
        <v>46</v>
      </c>
      <c r="O323" s="40"/>
      <c r="P323" s="199">
        <f>O323*H323</f>
        <v>0</v>
      </c>
      <c r="Q323" s="199">
        <v>0</v>
      </c>
      <c r="R323" s="199">
        <f>Q323*H323</f>
        <v>0</v>
      </c>
      <c r="S323" s="199">
        <v>0</v>
      </c>
      <c r="T323" s="200">
        <f>S323*H323</f>
        <v>0</v>
      </c>
      <c r="AR323" s="22" t="s">
        <v>154</v>
      </c>
      <c r="AT323" s="22" t="s">
        <v>149</v>
      </c>
      <c r="AU323" s="22" t="s">
        <v>85</v>
      </c>
      <c r="AY323" s="22" t="s">
        <v>147</v>
      </c>
      <c r="BE323" s="201">
        <f>IF(N323="základní",J323,0)</f>
        <v>0</v>
      </c>
      <c r="BF323" s="201">
        <f>IF(N323="snížená",J323,0)</f>
        <v>0</v>
      </c>
      <c r="BG323" s="201">
        <f>IF(N323="zákl. přenesená",J323,0)</f>
        <v>0</v>
      </c>
      <c r="BH323" s="201">
        <f>IF(N323="sníž. přenesená",J323,0)</f>
        <v>0</v>
      </c>
      <c r="BI323" s="201">
        <f>IF(N323="nulová",J323,0)</f>
        <v>0</v>
      </c>
      <c r="BJ323" s="22" t="s">
        <v>83</v>
      </c>
      <c r="BK323" s="201">
        <f>ROUND(I323*H323,2)</f>
        <v>0</v>
      </c>
      <c r="BL323" s="22" t="s">
        <v>154</v>
      </c>
      <c r="BM323" s="22" t="s">
        <v>708</v>
      </c>
    </row>
    <row r="324" spans="2:65" s="11" customFormat="1" x14ac:dyDescent="0.3">
      <c r="B324" s="202"/>
      <c r="C324" s="203"/>
      <c r="D324" s="204" t="s">
        <v>156</v>
      </c>
      <c r="E324" s="205" t="s">
        <v>23</v>
      </c>
      <c r="F324" s="206" t="s">
        <v>709</v>
      </c>
      <c r="G324" s="203"/>
      <c r="H324" s="207">
        <v>485</v>
      </c>
      <c r="I324" s="208"/>
      <c r="J324" s="203"/>
      <c r="K324" s="203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156</v>
      </c>
      <c r="AU324" s="213" t="s">
        <v>85</v>
      </c>
      <c r="AV324" s="11" t="s">
        <v>85</v>
      </c>
      <c r="AW324" s="11" t="s">
        <v>38</v>
      </c>
      <c r="AX324" s="11" t="s">
        <v>83</v>
      </c>
      <c r="AY324" s="213" t="s">
        <v>147</v>
      </c>
    </row>
    <row r="325" spans="2:65" s="1" customFormat="1" ht="16.5" customHeight="1" x14ac:dyDescent="0.3">
      <c r="B325" s="39"/>
      <c r="C325" s="190" t="s">
        <v>710</v>
      </c>
      <c r="D325" s="190" t="s">
        <v>149</v>
      </c>
      <c r="E325" s="191" t="s">
        <v>711</v>
      </c>
      <c r="F325" s="192" t="s">
        <v>712</v>
      </c>
      <c r="G325" s="193" t="s">
        <v>160</v>
      </c>
      <c r="H325" s="194">
        <v>485</v>
      </c>
      <c r="I325" s="195"/>
      <c r="J325" s="196">
        <f>ROUND(I325*H325,2)</f>
        <v>0</v>
      </c>
      <c r="K325" s="192" t="s">
        <v>153</v>
      </c>
      <c r="L325" s="59"/>
      <c r="M325" s="197" t="s">
        <v>23</v>
      </c>
      <c r="N325" s="198" t="s">
        <v>46</v>
      </c>
      <c r="O325" s="40"/>
      <c r="P325" s="199">
        <f>O325*H325</f>
        <v>0</v>
      </c>
      <c r="Q325" s="199">
        <v>0</v>
      </c>
      <c r="R325" s="199">
        <f>Q325*H325</f>
        <v>0</v>
      </c>
      <c r="S325" s="199">
        <v>0</v>
      </c>
      <c r="T325" s="200">
        <f>S325*H325</f>
        <v>0</v>
      </c>
      <c r="AR325" s="22" t="s">
        <v>154</v>
      </c>
      <c r="AT325" s="22" t="s">
        <v>149</v>
      </c>
      <c r="AU325" s="22" t="s">
        <v>85</v>
      </c>
      <c r="AY325" s="22" t="s">
        <v>147</v>
      </c>
      <c r="BE325" s="201">
        <f>IF(N325="základní",J325,0)</f>
        <v>0</v>
      </c>
      <c r="BF325" s="201">
        <f>IF(N325="snížená",J325,0)</f>
        <v>0</v>
      </c>
      <c r="BG325" s="201">
        <f>IF(N325="zákl. přenesená",J325,0)</f>
        <v>0</v>
      </c>
      <c r="BH325" s="201">
        <f>IF(N325="sníž. přenesená",J325,0)</f>
        <v>0</v>
      </c>
      <c r="BI325" s="201">
        <f>IF(N325="nulová",J325,0)</f>
        <v>0</v>
      </c>
      <c r="BJ325" s="22" t="s">
        <v>83</v>
      </c>
      <c r="BK325" s="201">
        <f>ROUND(I325*H325,2)</f>
        <v>0</v>
      </c>
      <c r="BL325" s="22" t="s">
        <v>154</v>
      </c>
      <c r="BM325" s="22" t="s">
        <v>713</v>
      </c>
    </row>
    <row r="326" spans="2:65" s="1" customFormat="1" ht="25.5" customHeight="1" x14ac:dyDescent="0.3">
      <c r="B326" s="39"/>
      <c r="C326" s="190" t="s">
        <v>714</v>
      </c>
      <c r="D326" s="190" t="s">
        <v>149</v>
      </c>
      <c r="E326" s="191" t="s">
        <v>715</v>
      </c>
      <c r="F326" s="192" t="s">
        <v>716</v>
      </c>
      <c r="G326" s="193" t="s">
        <v>160</v>
      </c>
      <c r="H326" s="194">
        <v>485</v>
      </c>
      <c r="I326" s="195"/>
      <c r="J326" s="196">
        <f>ROUND(I326*H326,2)</f>
        <v>0</v>
      </c>
      <c r="K326" s="192" t="s">
        <v>153</v>
      </c>
      <c r="L326" s="59"/>
      <c r="M326" s="197" t="s">
        <v>23</v>
      </c>
      <c r="N326" s="198" t="s">
        <v>46</v>
      </c>
      <c r="O326" s="40"/>
      <c r="P326" s="199">
        <f>O326*H326</f>
        <v>0</v>
      </c>
      <c r="Q326" s="199">
        <v>0</v>
      </c>
      <c r="R326" s="199">
        <f>Q326*H326</f>
        <v>0</v>
      </c>
      <c r="S326" s="199">
        <v>2.3300000000000001E-2</v>
      </c>
      <c r="T326" s="200">
        <f>S326*H326</f>
        <v>11.300500000000001</v>
      </c>
      <c r="AR326" s="22" t="s">
        <v>154</v>
      </c>
      <c r="AT326" s="22" t="s">
        <v>149</v>
      </c>
      <c r="AU326" s="22" t="s">
        <v>85</v>
      </c>
      <c r="AY326" s="22" t="s">
        <v>147</v>
      </c>
      <c r="BE326" s="201">
        <f>IF(N326="základní",J326,0)</f>
        <v>0</v>
      </c>
      <c r="BF326" s="201">
        <f>IF(N326="snížená",J326,0)</f>
        <v>0</v>
      </c>
      <c r="BG326" s="201">
        <f>IF(N326="zákl. přenesená",J326,0)</f>
        <v>0</v>
      </c>
      <c r="BH326" s="201">
        <f>IF(N326="sníž. přenesená",J326,0)</f>
        <v>0</v>
      </c>
      <c r="BI326" s="201">
        <f>IF(N326="nulová",J326,0)</f>
        <v>0</v>
      </c>
      <c r="BJ326" s="22" t="s">
        <v>83</v>
      </c>
      <c r="BK326" s="201">
        <f>ROUND(I326*H326,2)</f>
        <v>0</v>
      </c>
      <c r="BL326" s="22" t="s">
        <v>154</v>
      </c>
      <c r="BM326" s="22" t="s">
        <v>717</v>
      </c>
    </row>
    <row r="327" spans="2:65" s="1" customFormat="1" ht="25.5" customHeight="1" x14ac:dyDescent="0.3">
      <c r="B327" s="39"/>
      <c r="C327" s="190" t="s">
        <v>718</v>
      </c>
      <c r="D327" s="190" t="s">
        <v>149</v>
      </c>
      <c r="E327" s="191" t="s">
        <v>719</v>
      </c>
      <c r="F327" s="192" t="s">
        <v>720</v>
      </c>
      <c r="G327" s="193" t="s">
        <v>160</v>
      </c>
      <c r="H327" s="194">
        <v>485</v>
      </c>
      <c r="I327" s="195"/>
      <c r="J327" s="196">
        <f>ROUND(I327*H327,2)</f>
        <v>0</v>
      </c>
      <c r="K327" s="192" t="s">
        <v>153</v>
      </c>
      <c r="L327" s="59"/>
      <c r="M327" s="197" t="s">
        <v>23</v>
      </c>
      <c r="N327" s="198" t="s">
        <v>46</v>
      </c>
      <c r="O327" s="40"/>
      <c r="P327" s="199">
        <f>O327*H327</f>
        <v>0</v>
      </c>
      <c r="Q327" s="199">
        <v>2.324E-2</v>
      </c>
      <c r="R327" s="199">
        <f>Q327*H327</f>
        <v>11.2714</v>
      </c>
      <c r="S327" s="199">
        <v>0</v>
      </c>
      <c r="T327" s="200">
        <f>S327*H327</f>
        <v>0</v>
      </c>
      <c r="AR327" s="22" t="s">
        <v>154</v>
      </c>
      <c r="AT327" s="22" t="s">
        <v>149</v>
      </c>
      <c r="AU327" s="22" t="s">
        <v>85</v>
      </c>
      <c r="AY327" s="22" t="s">
        <v>147</v>
      </c>
      <c r="BE327" s="201">
        <f>IF(N327="základní",J327,0)</f>
        <v>0</v>
      </c>
      <c r="BF327" s="201">
        <f>IF(N327="snížená",J327,0)</f>
        <v>0</v>
      </c>
      <c r="BG327" s="201">
        <f>IF(N327="zákl. přenesená",J327,0)</f>
        <v>0</v>
      </c>
      <c r="BH327" s="201">
        <f>IF(N327="sníž. přenesená",J327,0)</f>
        <v>0</v>
      </c>
      <c r="BI327" s="201">
        <f>IF(N327="nulová",J327,0)</f>
        <v>0</v>
      </c>
      <c r="BJ327" s="22" t="s">
        <v>83</v>
      </c>
      <c r="BK327" s="201">
        <f>ROUND(I327*H327,2)</f>
        <v>0</v>
      </c>
      <c r="BL327" s="22" t="s">
        <v>154</v>
      </c>
      <c r="BM327" s="22" t="s">
        <v>721</v>
      </c>
    </row>
    <row r="328" spans="2:65" s="10" customFormat="1" ht="29.85" customHeight="1" x14ac:dyDescent="0.3">
      <c r="B328" s="174"/>
      <c r="C328" s="175"/>
      <c r="D328" s="176" t="s">
        <v>74</v>
      </c>
      <c r="E328" s="188" t="s">
        <v>722</v>
      </c>
      <c r="F328" s="188" t="s">
        <v>723</v>
      </c>
      <c r="G328" s="175"/>
      <c r="H328" s="175"/>
      <c r="I328" s="178"/>
      <c r="J328" s="189">
        <f>BK328</f>
        <v>0</v>
      </c>
      <c r="K328" s="175"/>
      <c r="L328" s="180"/>
      <c r="M328" s="181"/>
      <c r="N328" s="182"/>
      <c r="O328" s="182"/>
      <c r="P328" s="183">
        <f>SUM(P329:P339)</f>
        <v>0</v>
      </c>
      <c r="Q328" s="182"/>
      <c r="R328" s="183">
        <f>SUM(R329:R339)</f>
        <v>0</v>
      </c>
      <c r="S328" s="182"/>
      <c r="T328" s="184">
        <f>SUM(T329:T339)</f>
        <v>0</v>
      </c>
      <c r="AR328" s="185" t="s">
        <v>83</v>
      </c>
      <c r="AT328" s="186" t="s">
        <v>74</v>
      </c>
      <c r="AU328" s="186" t="s">
        <v>83</v>
      </c>
      <c r="AY328" s="185" t="s">
        <v>147</v>
      </c>
      <c r="BK328" s="187">
        <f>SUM(BK329:BK339)</f>
        <v>0</v>
      </c>
    </row>
    <row r="329" spans="2:65" s="1" customFormat="1" ht="25.5" customHeight="1" x14ac:dyDescent="0.3">
      <c r="B329" s="39"/>
      <c r="C329" s="190" t="s">
        <v>724</v>
      </c>
      <c r="D329" s="190" t="s">
        <v>149</v>
      </c>
      <c r="E329" s="191" t="s">
        <v>725</v>
      </c>
      <c r="F329" s="192" t="s">
        <v>726</v>
      </c>
      <c r="G329" s="193" t="s">
        <v>308</v>
      </c>
      <c r="H329" s="194">
        <v>411.87599999999998</v>
      </c>
      <c r="I329" s="195"/>
      <c r="J329" s="196">
        <f>ROUND(I329*H329,2)</f>
        <v>0</v>
      </c>
      <c r="K329" s="192" t="s">
        <v>153</v>
      </c>
      <c r="L329" s="59"/>
      <c r="M329" s="197" t="s">
        <v>23</v>
      </c>
      <c r="N329" s="198" t="s">
        <v>46</v>
      </c>
      <c r="O329" s="40"/>
      <c r="P329" s="199">
        <f>O329*H329</f>
        <v>0</v>
      </c>
      <c r="Q329" s="199">
        <v>0</v>
      </c>
      <c r="R329" s="199">
        <f>Q329*H329</f>
        <v>0</v>
      </c>
      <c r="S329" s="199">
        <v>0</v>
      </c>
      <c r="T329" s="200">
        <f>S329*H329</f>
        <v>0</v>
      </c>
      <c r="AR329" s="22" t="s">
        <v>154</v>
      </c>
      <c r="AT329" s="22" t="s">
        <v>149</v>
      </c>
      <c r="AU329" s="22" t="s">
        <v>85</v>
      </c>
      <c r="AY329" s="22" t="s">
        <v>147</v>
      </c>
      <c r="BE329" s="201">
        <f>IF(N329="základní",J329,0)</f>
        <v>0</v>
      </c>
      <c r="BF329" s="201">
        <f>IF(N329="snížená",J329,0)</f>
        <v>0</v>
      </c>
      <c r="BG329" s="201">
        <f>IF(N329="zákl. přenesená",J329,0)</f>
        <v>0</v>
      </c>
      <c r="BH329" s="201">
        <f>IF(N329="sníž. přenesená",J329,0)</f>
        <v>0</v>
      </c>
      <c r="BI329" s="201">
        <f>IF(N329="nulová",J329,0)</f>
        <v>0</v>
      </c>
      <c r="BJ329" s="22" t="s">
        <v>83</v>
      </c>
      <c r="BK329" s="201">
        <f>ROUND(I329*H329,2)</f>
        <v>0</v>
      </c>
      <c r="BL329" s="22" t="s">
        <v>154</v>
      </c>
      <c r="BM329" s="22" t="s">
        <v>727</v>
      </c>
    </row>
    <row r="330" spans="2:65" s="1" customFormat="1" ht="25.5" customHeight="1" x14ac:dyDescent="0.3">
      <c r="B330" s="39"/>
      <c r="C330" s="190" t="s">
        <v>728</v>
      </c>
      <c r="D330" s="190" t="s">
        <v>149</v>
      </c>
      <c r="E330" s="191" t="s">
        <v>729</v>
      </c>
      <c r="F330" s="192" t="s">
        <v>730</v>
      </c>
      <c r="G330" s="193" t="s">
        <v>308</v>
      </c>
      <c r="H330" s="194">
        <v>411.87599999999998</v>
      </c>
      <c r="I330" s="195"/>
      <c r="J330" s="196">
        <f>ROUND(I330*H330,2)</f>
        <v>0</v>
      </c>
      <c r="K330" s="192" t="s">
        <v>153</v>
      </c>
      <c r="L330" s="59"/>
      <c r="M330" s="197" t="s">
        <v>23</v>
      </c>
      <c r="N330" s="198" t="s">
        <v>46</v>
      </c>
      <c r="O330" s="40"/>
      <c r="P330" s="199">
        <f>O330*H330</f>
        <v>0</v>
      </c>
      <c r="Q330" s="199">
        <v>0</v>
      </c>
      <c r="R330" s="199">
        <f>Q330*H330</f>
        <v>0</v>
      </c>
      <c r="S330" s="199">
        <v>0</v>
      </c>
      <c r="T330" s="200">
        <f>S330*H330</f>
        <v>0</v>
      </c>
      <c r="AR330" s="22" t="s">
        <v>154</v>
      </c>
      <c r="AT330" s="22" t="s">
        <v>149</v>
      </c>
      <c r="AU330" s="22" t="s">
        <v>85</v>
      </c>
      <c r="AY330" s="22" t="s">
        <v>147</v>
      </c>
      <c r="BE330" s="201">
        <f>IF(N330="základní",J330,0)</f>
        <v>0</v>
      </c>
      <c r="BF330" s="201">
        <f>IF(N330="snížená",J330,0)</f>
        <v>0</v>
      </c>
      <c r="BG330" s="201">
        <f>IF(N330="zákl. přenesená",J330,0)</f>
        <v>0</v>
      </c>
      <c r="BH330" s="201">
        <f>IF(N330="sníž. přenesená",J330,0)</f>
        <v>0</v>
      </c>
      <c r="BI330" s="201">
        <f>IF(N330="nulová",J330,0)</f>
        <v>0</v>
      </c>
      <c r="BJ330" s="22" t="s">
        <v>83</v>
      </c>
      <c r="BK330" s="201">
        <f>ROUND(I330*H330,2)</f>
        <v>0</v>
      </c>
      <c r="BL330" s="22" t="s">
        <v>154</v>
      </c>
      <c r="BM330" s="22" t="s">
        <v>731</v>
      </c>
    </row>
    <row r="331" spans="2:65" s="1" customFormat="1" ht="25.5" customHeight="1" x14ac:dyDescent="0.3">
      <c r="B331" s="39"/>
      <c r="C331" s="190" t="s">
        <v>732</v>
      </c>
      <c r="D331" s="190" t="s">
        <v>149</v>
      </c>
      <c r="E331" s="191" t="s">
        <v>733</v>
      </c>
      <c r="F331" s="192" t="s">
        <v>734</v>
      </c>
      <c r="G331" s="193" t="s">
        <v>308</v>
      </c>
      <c r="H331" s="194">
        <v>6178.14</v>
      </c>
      <c r="I331" s="195"/>
      <c r="J331" s="196">
        <f>ROUND(I331*H331,2)</f>
        <v>0</v>
      </c>
      <c r="K331" s="192" t="s">
        <v>153</v>
      </c>
      <c r="L331" s="59"/>
      <c r="M331" s="197" t="s">
        <v>23</v>
      </c>
      <c r="N331" s="198" t="s">
        <v>46</v>
      </c>
      <c r="O331" s="40"/>
      <c r="P331" s="199">
        <f>O331*H331</f>
        <v>0</v>
      </c>
      <c r="Q331" s="199">
        <v>0</v>
      </c>
      <c r="R331" s="199">
        <f>Q331*H331</f>
        <v>0</v>
      </c>
      <c r="S331" s="199">
        <v>0</v>
      </c>
      <c r="T331" s="200">
        <f>S331*H331</f>
        <v>0</v>
      </c>
      <c r="AR331" s="22" t="s">
        <v>154</v>
      </c>
      <c r="AT331" s="22" t="s">
        <v>149</v>
      </c>
      <c r="AU331" s="22" t="s">
        <v>85</v>
      </c>
      <c r="AY331" s="22" t="s">
        <v>147</v>
      </c>
      <c r="BE331" s="201">
        <f>IF(N331="základní",J331,0)</f>
        <v>0</v>
      </c>
      <c r="BF331" s="201">
        <f>IF(N331="snížená",J331,0)</f>
        <v>0</v>
      </c>
      <c r="BG331" s="201">
        <f>IF(N331="zákl. přenesená",J331,0)</f>
        <v>0</v>
      </c>
      <c r="BH331" s="201">
        <f>IF(N331="sníž. přenesená",J331,0)</f>
        <v>0</v>
      </c>
      <c r="BI331" s="201">
        <f>IF(N331="nulová",J331,0)</f>
        <v>0</v>
      </c>
      <c r="BJ331" s="22" t="s">
        <v>83</v>
      </c>
      <c r="BK331" s="201">
        <f>ROUND(I331*H331,2)</f>
        <v>0</v>
      </c>
      <c r="BL331" s="22" t="s">
        <v>154</v>
      </c>
      <c r="BM331" s="22" t="s">
        <v>735</v>
      </c>
    </row>
    <row r="332" spans="2:65" s="11" customFormat="1" x14ac:dyDescent="0.3">
      <c r="B332" s="202"/>
      <c r="C332" s="203"/>
      <c r="D332" s="204" t="s">
        <v>156</v>
      </c>
      <c r="E332" s="203"/>
      <c r="F332" s="206" t="s">
        <v>736</v>
      </c>
      <c r="G332" s="203"/>
      <c r="H332" s="207">
        <v>6178.14</v>
      </c>
      <c r="I332" s="208"/>
      <c r="J332" s="203"/>
      <c r="K332" s="203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156</v>
      </c>
      <c r="AU332" s="213" t="s">
        <v>85</v>
      </c>
      <c r="AV332" s="11" t="s">
        <v>85</v>
      </c>
      <c r="AW332" s="11" t="s">
        <v>6</v>
      </c>
      <c r="AX332" s="11" t="s">
        <v>83</v>
      </c>
      <c r="AY332" s="213" t="s">
        <v>147</v>
      </c>
    </row>
    <row r="333" spans="2:65" s="1" customFormat="1" ht="25.5" customHeight="1" x14ac:dyDescent="0.3">
      <c r="B333" s="39"/>
      <c r="C333" s="190" t="s">
        <v>737</v>
      </c>
      <c r="D333" s="190" t="s">
        <v>149</v>
      </c>
      <c r="E333" s="191" t="s">
        <v>738</v>
      </c>
      <c r="F333" s="192" t="s">
        <v>739</v>
      </c>
      <c r="G333" s="193" t="s">
        <v>308</v>
      </c>
      <c r="H333" s="194">
        <v>185.768</v>
      </c>
      <c r="I333" s="195"/>
      <c r="J333" s="196">
        <f>ROUND(I333*H333,2)</f>
        <v>0</v>
      </c>
      <c r="K333" s="192" t="s">
        <v>153</v>
      </c>
      <c r="L333" s="59"/>
      <c r="M333" s="197" t="s">
        <v>23</v>
      </c>
      <c r="N333" s="198" t="s">
        <v>46</v>
      </c>
      <c r="O333" s="40"/>
      <c r="P333" s="199">
        <f>O333*H333</f>
        <v>0</v>
      </c>
      <c r="Q333" s="199">
        <v>0</v>
      </c>
      <c r="R333" s="199">
        <f>Q333*H333</f>
        <v>0</v>
      </c>
      <c r="S333" s="199">
        <v>0</v>
      </c>
      <c r="T333" s="200">
        <f>S333*H333</f>
        <v>0</v>
      </c>
      <c r="AR333" s="22" t="s">
        <v>154</v>
      </c>
      <c r="AT333" s="22" t="s">
        <v>149</v>
      </c>
      <c r="AU333" s="22" t="s">
        <v>85</v>
      </c>
      <c r="AY333" s="22" t="s">
        <v>147</v>
      </c>
      <c r="BE333" s="201">
        <f>IF(N333="základní",J333,0)</f>
        <v>0</v>
      </c>
      <c r="BF333" s="201">
        <f>IF(N333="snížená",J333,0)</f>
        <v>0</v>
      </c>
      <c r="BG333" s="201">
        <f>IF(N333="zákl. přenesená",J333,0)</f>
        <v>0</v>
      </c>
      <c r="BH333" s="201">
        <f>IF(N333="sníž. přenesená",J333,0)</f>
        <v>0</v>
      </c>
      <c r="BI333" s="201">
        <f>IF(N333="nulová",J333,0)</f>
        <v>0</v>
      </c>
      <c r="BJ333" s="22" t="s">
        <v>83</v>
      </c>
      <c r="BK333" s="201">
        <f>ROUND(I333*H333,2)</f>
        <v>0</v>
      </c>
      <c r="BL333" s="22" t="s">
        <v>154</v>
      </c>
      <c r="BM333" s="22" t="s">
        <v>740</v>
      </c>
    </row>
    <row r="334" spans="2:65" s="1" customFormat="1" ht="25.5" customHeight="1" x14ac:dyDescent="0.3">
      <c r="B334" s="39"/>
      <c r="C334" s="190" t="s">
        <v>741</v>
      </c>
      <c r="D334" s="190" t="s">
        <v>149</v>
      </c>
      <c r="E334" s="191" t="s">
        <v>742</v>
      </c>
      <c r="F334" s="192" t="s">
        <v>743</v>
      </c>
      <c r="G334" s="193" t="s">
        <v>308</v>
      </c>
      <c r="H334" s="194">
        <v>43.338000000000001</v>
      </c>
      <c r="I334" s="195"/>
      <c r="J334" s="196">
        <f>ROUND(I334*H334,2)</f>
        <v>0</v>
      </c>
      <c r="K334" s="192" t="s">
        <v>153</v>
      </c>
      <c r="L334" s="59"/>
      <c r="M334" s="197" t="s">
        <v>23</v>
      </c>
      <c r="N334" s="198" t="s">
        <v>46</v>
      </c>
      <c r="O334" s="40"/>
      <c r="P334" s="199">
        <f>O334*H334</f>
        <v>0</v>
      </c>
      <c r="Q334" s="199">
        <v>0</v>
      </c>
      <c r="R334" s="199">
        <f>Q334*H334</f>
        <v>0</v>
      </c>
      <c r="S334" s="199">
        <v>0</v>
      </c>
      <c r="T334" s="200">
        <f>S334*H334</f>
        <v>0</v>
      </c>
      <c r="AR334" s="22" t="s">
        <v>154</v>
      </c>
      <c r="AT334" s="22" t="s">
        <v>149</v>
      </c>
      <c r="AU334" s="22" t="s">
        <v>85</v>
      </c>
      <c r="AY334" s="22" t="s">
        <v>147</v>
      </c>
      <c r="BE334" s="201">
        <f>IF(N334="základní",J334,0)</f>
        <v>0</v>
      </c>
      <c r="BF334" s="201">
        <f>IF(N334="snížená",J334,0)</f>
        <v>0</v>
      </c>
      <c r="BG334" s="201">
        <f>IF(N334="zákl. přenesená",J334,0)</f>
        <v>0</v>
      </c>
      <c r="BH334" s="201">
        <f>IF(N334="sníž. přenesená",J334,0)</f>
        <v>0</v>
      </c>
      <c r="BI334" s="201">
        <f>IF(N334="nulová",J334,0)</f>
        <v>0</v>
      </c>
      <c r="BJ334" s="22" t="s">
        <v>83</v>
      </c>
      <c r="BK334" s="201">
        <f>ROUND(I334*H334,2)</f>
        <v>0</v>
      </c>
      <c r="BL334" s="22" t="s">
        <v>154</v>
      </c>
      <c r="BM334" s="22" t="s">
        <v>744</v>
      </c>
    </row>
    <row r="335" spans="2:65" s="1" customFormat="1" ht="25.5" customHeight="1" x14ac:dyDescent="0.3">
      <c r="B335" s="39"/>
      <c r="C335" s="190" t="s">
        <v>745</v>
      </c>
      <c r="D335" s="190" t="s">
        <v>149</v>
      </c>
      <c r="E335" s="191" t="s">
        <v>746</v>
      </c>
      <c r="F335" s="192" t="s">
        <v>747</v>
      </c>
      <c r="G335" s="193" t="s">
        <v>308</v>
      </c>
      <c r="H335" s="194">
        <v>0.21299999999999999</v>
      </c>
      <c r="I335" s="195"/>
      <c r="J335" s="196">
        <f>ROUND(I335*H335,2)</f>
        <v>0</v>
      </c>
      <c r="K335" s="192" t="s">
        <v>153</v>
      </c>
      <c r="L335" s="59"/>
      <c r="M335" s="197" t="s">
        <v>23</v>
      </c>
      <c r="N335" s="198" t="s">
        <v>46</v>
      </c>
      <c r="O335" s="40"/>
      <c r="P335" s="199">
        <f>O335*H335</f>
        <v>0</v>
      </c>
      <c r="Q335" s="199">
        <v>0</v>
      </c>
      <c r="R335" s="199">
        <f>Q335*H335</f>
        <v>0</v>
      </c>
      <c r="S335" s="199">
        <v>0</v>
      </c>
      <c r="T335" s="200">
        <f>S335*H335</f>
        <v>0</v>
      </c>
      <c r="AR335" s="22" t="s">
        <v>154</v>
      </c>
      <c r="AT335" s="22" t="s">
        <v>149</v>
      </c>
      <c r="AU335" s="22" t="s">
        <v>85</v>
      </c>
      <c r="AY335" s="22" t="s">
        <v>147</v>
      </c>
      <c r="BE335" s="201">
        <f>IF(N335="základní",J335,0)</f>
        <v>0</v>
      </c>
      <c r="BF335" s="201">
        <f>IF(N335="snížená",J335,0)</f>
        <v>0</v>
      </c>
      <c r="BG335" s="201">
        <f>IF(N335="zákl. přenesená",J335,0)</f>
        <v>0</v>
      </c>
      <c r="BH335" s="201">
        <f>IF(N335="sníž. přenesená",J335,0)</f>
        <v>0</v>
      </c>
      <c r="BI335" s="201">
        <f>IF(N335="nulová",J335,0)</f>
        <v>0</v>
      </c>
      <c r="BJ335" s="22" t="s">
        <v>83</v>
      </c>
      <c r="BK335" s="201">
        <f>ROUND(I335*H335,2)</f>
        <v>0</v>
      </c>
      <c r="BL335" s="22" t="s">
        <v>154</v>
      </c>
      <c r="BM335" s="22" t="s">
        <v>748</v>
      </c>
    </row>
    <row r="336" spans="2:65" s="1" customFormat="1" ht="38.25" customHeight="1" x14ac:dyDescent="0.3">
      <c r="B336" s="39"/>
      <c r="C336" s="190" t="s">
        <v>749</v>
      </c>
      <c r="D336" s="190" t="s">
        <v>149</v>
      </c>
      <c r="E336" s="191" t="s">
        <v>750</v>
      </c>
      <c r="F336" s="192" t="s">
        <v>751</v>
      </c>
      <c r="G336" s="193" t="s">
        <v>308</v>
      </c>
      <c r="H336" s="194">
        <v>42.970999999999997</v>
      </c>
      <c r="I336" s="195"/>
      <c r="J336" s="196">
        <f>ROUND(I336*H336,2)</f>
        <v>0</v>
      </c>
      <c r="K336" s="192" t="s">
        <v>153</v>
      </c>
      <c r="L336" s="59"/>
      <c r="M336" s="197" t="s">
        <v>23</v>
      </c>
      <c r="N336" s="198" t="s">
        <v>46</v>
      </c>
      <c r="O336" s="40"/>
      <c r="P336" s="199">
        <f>O336*H336</f>
        <v>0</v>
      </c>
      <c r="Q336" s="199">
        <v>0</v>
      </c>
      <c r="R336" s="199">
        <f>Q336*H336</f>
        <v>0</v>
      </c>
      <c r="S336" s="199">
        <v>0</v>
      </c>
      <c r="T336" s="200">
        <f>S336*H336</f>
        <v>0</v>
      </c>
      <c r="AR336" s="22" t="s">
        <v>154</v>
      </c>
      <c r="AT336" s="22" t="s">
        <v>149</v>
      </c>
      <c r="AU336" s="22" t="s">
        <v>85</v>
      </c>
      <c r="AY336" s="22" t="s">
        <v>147</v>
      </c>
      <c r="BE336" s="201">
        <f>IF(N336="základní",J336,0)</f>
        <v>0</v>
      </c>
      <c r="BF336" s="201">
        <f>IF(N336="snížená",J336,0)</f>
        <v>0</v>
      </c>
      <c r="BG336" s="201">
        <f>IF(N336="zákl. přenesená",J336,0)</f>
        <v>0</v>
      </c>
      <c r="BH336" s="201">
        <f>IF(N336="sníž. přenesená",J336,0)</f>
        <v>0</v>
      </c>
      <c r="BI336" s="201">
        <f>IF(N336="nulová",J336,0)</f>
        <v>0</v>
      </c>
      <c r="BJ336" s="22" t="s">
        <v>83</v>
      </c>
      <c r="BK336" s="201">
        <f>ROUND(I336*H336,2)</f>
        <v>0</v>
      </c>
      <c r="BL336" s="22" t="s">
        <v>154</v>
      </c>
      <c r="BM336" s="22" t="s">
        <v>752</v>
      </c>
    </row>
    <row r="337" spans="2:65" s="11" customFormat="1" x14ac:dyDescent="0.3">
      <c r="B337" s="202"/>
      <c r="C337" s="203"/>
      <c r="D337" s="204" t="s">
        <v>156</v>
      </c>
      <c r="E337" s="205" t="s">
        <v>23</v>
      </c>
      <c r="F337" s="206" t="s">
        <v>753</v>
      </c>
      <c r="G337" s="203"/>
      <c r="H337" s="207">
        <v>42.970999999999997</v>
      </c>
      <c r="I337" s="208"/>
      <c r="J337" s="203"/>
      <c r="K337" s="203"/>
      <c r="L337" s="209"/>
      <c r="M337" s="210"/>
      <c r="N337" s="211"/>
      <c r="O337" s="211"/>
      <c r="P337" s="211"/>
      <c r="Q337" s="211"/>
      <c r="R337" s="211"/>
      <c r="S337" s="211"/>
      <c r="T337" s="212"/>
      <c r="AT337" s="213" t="s">
        <v>156</v>
      </c>
      <c r="AU337" s="213" t="s">
        <v>85</v>
      </c>
      <c r="AV337" s="11" t="s">
        <v>85</v>
      </c>
      <c r="AW337" s="11" t="s">
        <v>38</v>
      </c>
      <c r="AX337" s="11" t="s">
        <v>83</v>
      </c>
      <c r="AY337" s="213" t="s">
        <v>147</v>
      </c>
    </row>
    <row r="338" spans="2:65" s="1" customFormat="1" ht="25.5" customHeight="1" x14ac:dyDescent="0.3">
      <c r="B338" s="39"/>
      <c r="C338" s="190" t="s">
        <v>754</v>
      </c>
      <c r="D338" s="190" t="s">
        <v>149</v>
      </c>
      <c r="E338" s="191" t="s">
        <v>755</v>
      </c>
      <c r="F338" s="192" t="s">
        <v>756</v>
      </c>
      <c r="G338" s="193" t="s">
        <v>308</v>
      </c>
      <c r="H338" s="194">
        <v>13.202</v>
      </c>
      <c r="I338" s="195"/>
      <c r="J338" s="196">
        <f>ROUND(I338*H338,2)</f>
        <v>0</v>
      </c>
      <c r="K338" s="192" t="s">
        <v>153</v>
      </c>
      <c r="L338" s="59"/>
      <c r="M338" s="197" t="s">
        <v>23</v>
      </c>
      <c r="N338" s="198" t="s">
        <v>46</v>
      </c>
      <c r="O338" s="40"/>
      <c r="P338" s="199">
        <f>O338*H338</f>
        <v>0</v>
      </c>
      <c r="Q338" s="199">
        <v>0</v>
      </c>
      <c r="R338" s="199">
        <f>Q338*H338</f>
        <v>0</v>
      </c>
      <c r="S338" s="199">
        <v>0</v>
      </c>
      <c r="T338" s="200">
        <f>S338*H338</f>
        <v>0</v>
      </c>
      <c r="AR338" s="22" t="s">
        <v>154</v>
      </c>
      <c r="AT338" s="22" t="s">
        <v>149</v>
      </c>
      <c r="AU338" s="22" t="s">
        <v>85</v>
      </c>
      <c r="AY338" s="22" t="s">
        <v>147</v>
      </c>
      <c r="BE338" s="201">
        <f>IF(N338="základní",J338,0)</f>
        <v>0</v>
      </c>
      <c r="BF338" s="201">
        <f>IF(N338="snížená",J338,0)</f>
        <v>0</v>
      </c>
      <c r="BG338" s="201">
        <f>IF(N338="zákl. přenesená",J338,0)</f>
        <v>0</v>
      </c>
      <c r="BH338" s="201">
        <f>IF(N338="sníž. přenesená",J338,0)</f>
        <v>0</v>
      </c>
      <c r="BI338" s="201">
        <f>IF(N338="nulová",J338,0)</f>
        <v>0</v>
      </c>
      <c r="BJ338" s="22" t="s">
        <v>83</v>
      </c>
      <c r="BK338" s="201">
        <f>ROUND(I338*H338,2)</f>
        <v>0</v>
      </c>
      <c r="BL338" s="22" t="s">
        <v>154</v>
      </c>
      <c r="BM338" s="22" t="s">
        <v>757</v>
      </c>
    </row>
    <row r="339" spans="2:65" s="1" customFormat="1" ht="25.5" customHeight="1" x14ac:dyDescent="0.3">
      <c r="B339" s="39"/>
      <c r="C339" s="190" t="s">
        <v>758</v>
      </c>
      <c r="D339" s="190" t="s">
        <v>149</v>
      </c>
      <c r="E339" s="191" t="s">
        <v>759</v>
      </c>
      <c r="F339" s="192" t="s">
        <v>760</v>
      </c>
      <c r="G339" s="193" t="s">
        <v>308</v>
      </c>
      <c r="H339" s="194">
        <v>126.384</v>
      </c>
      <c r="I339" s="195"/>
      <c r="J339" s="196">
        <f>ROUND(I339*H339,2)</f>
        <v>0</v>
      </c>
      <c r="K339" s="192" t="s">
        <v>153</v>
      </c>
      <c r="L339" s="59"/>
      <c r="M339" s="197" t="s">
        <v>23</v>
      </c>
      <c r="N339" s="198" t="s">
        <v>46</v>
      </c>
      <c r="O339" s="40"/>
      <c r="P339" s="199">
        <f>O339*H339</f>
        <v>0</v>
      </c>
      <c r="Q339" s="199">
        <v>0</v>
      </c>
      <c r="R339" s="199">
        <f>Q339*H339</f>
        <v>0</v>
      </c>
      <c r="S339" s="199">
        <v>0</v>
      </c>
      <c r="T339" s="200">
        <f>S339*H339</f>
        <v>0</v>
      </c>
      <c r="AR339" s="22" t="s">
        <v>154</v>
      </c>
      <c r="AT339" s="22" t="s">
        <v>149</v>
      </c>
      <c r="AU339" s="22" t="s">
        <v>85</v>
      </c>
      <c r="AY339" s="22" t="s">
        <v>147</v>
      </c>
      <c r="BE339" s="201">
        <f>IF(N339="základní",J339,0)</f>
        <v>0</v>
      </c>
      <c r="BF339" s="201">
        <f>IF(N339="snížená",J339,0)</f>
        <v>0</v>
      </c>
      <c r="BG339" s="201">
        <f>IF(N339="zákl. přenesená",J339,0)</f>
        <v>0</v>
      </c>
      <c r="BH339" s="201">
        <f>IF(N339="sníž. přenesená",J339,0)</f>
        <v>0</v>
      </c>
      <c r="BI339" s="201">
        <f>IF(N339="nulová",J339,0)</f>
        <v>0</v>
      </c>
      <c r="BJ339" s="22" t="s">
        <v>83</v>
      </c>
      <c r="BK339" s="201">
        <f>ROUND(I339*H339,2)</f>
        <v>0</v>
      </c>
      <c r="BL339" s="22" t="s">
        <v>154</v>
      </c>
      <c r="BM339" s="22" t="s">
        <v>761</v>
      </c>
    </row>
    <row r="340" spans="2:65" s="10" customFormat="1" ht="29.85" customHeight="1" x14ac:dyDescent="0.3">
      <c r="B340" s="174"/>
      <c r="C340" s="175"/>
      <c r="D340" s="176" t="s">
        <v>74</v>
      </c>
      <c r="E340" s="188" t="s">
        <v>762</v>
      </c>
      <c r="F340" s="188" t="s">
        <v>763</v>
      </c>
      <c r="G340" s="175"/>
      <c r="H340" s="175"/>
      <c r="I340" s="178"/>
      <c r="J340" s="189">
        <f>BK340</f>
        <v>0</v>
      </c>
      <c r="K340" s="175"/>
      <c r="L340" s="180"/>
      <c r="M340" s="181"/>
      <c r="N340" s="182"/>
      <c r="O340" s="182"/>
      <c r="P340" s="183">
        <f>P341</f>
        <v>0</v>
      </c>
      <c r="Q340" s="182"/>
      <c r="R340" s="183">
        <f>R341</f>
        <v>0</v>
      </c>
      <c r="S340" s="182"/>
      <c r="T340" s="184">
        <f>T341</f>
        <v>0</v>
      </c>
      <c r="AR340" s="185" t="s">
        <v>83</v>
      </c>
      <c r="AT340" s="186" t="s">
        <v>74</v>
      </c>
      <c r="AU340" s="186" t="s">
        <v>83</v>
      </c>
      <c r="AY340" s="185" t="s">
        <v>147</v>
      </c>
      <c r="BK340" s="187">
        <f>BK341</f>
        <v>0</v>
      </c>
    </row>
    <row r="341" spans="2:65" s="1" customFormat="1" ht="38.25" customHeight="1" x14ac:dyDescent="0.3">
      <c r="B341" s="39"/>
      <c r="C341" s="190" t="s">
        <v>764</v>
      </c>
      <c r="D341" s="190" t="s">
        <v>149</v>
      </c>
      <c r="E341" s="191" t="s">
        <v>765</v>
      </c>
      <c r="F341" s="192" t="s">
        <v>766</v>
      </c>
      <c r="G341" s="193" t="s">
        <v>308</v>
      </c>
      <c r="H341" s="194">
        <v>1295.5619999999999</v>
      </c>
      <c r="I341" s="195"/>
      <c r="J341" s="196">
        <f>ROUND(I341*H341,2)</f>
        <v>0</v>
      </c>
      <c r="K341" s="192" t="s">
        <v>153</v>
      </c>
      <c r="L341" s="59"/>
      <c r="M341" s="197" t="s">
        <v>23</v>
      </c>
      <c r="N341" s="198" t="s">
        <v>46</v>
      </c>
      <c r="O341" s="40"/>
      <c r="P341" s="199">
        <f>O341*H341</f>
        <v>0</v>
      </c>
      <c r="Q341" s="199">
        <v>0</v>
      </c>
      <c r="R341" s="199">
        <f>Q341*H341</f>
        <v>0</v>
      </c>
      <c r="S341" s="199">
        <v>0</v>
      </c>
      <c r="T341" s="200">
        <f>S341*H341</f>
        <v>0</v>
      </c>
      <c r="AR341" s="22" t="s">
        <v>154</v>
      </c>
      <c r="AT341" s="22" t="s">
        <v>149</v>
      </c>
      <c r="AU341" s="22" t="s">
        <v>85</v>
      </c>
      <c r="AY341" s="22" t="s">
        <v>147</v>
      </c>
      <c r="BE341" s="201">
        <f>IF(N341="základní",J341,0)</f>
        <v>0</v>
      </c>
      <c r="BF341" s="201">
        <f>IF(N341="snížená",J341,0)</f>
        <v>0</v>
      </c>
      <c r="BG341" s="201">
        <f>IF(N341="zákl. přenesená",J341,0)</f>
        <v>0</v>
      </c>
      <c r="BH341" s="201">
        <f>IF(N341="sníž. přenesená",J341,0)</f>
        <v>0</v>
      </c>
      <c r="BI341" s="201">
        <f>IF(N341="nulová",J341,0)</f>
        <v>0</v>
      </c>
      <c r="BJ341" s="22" t="s">
        <v>83</v>
      </c>
      <c r="BK341" s="201">
        <f>ROUND(I341*H341,2)</f>
        <v>0</v>
      </c>
      <c r="BL341" s="22" t="s">
        <v>154</v>
      </c>
      <c r="BM341" s="22" t="s">
        <v>767</v>
      </c>
    </row>
    <row r="342" spans="2:65" s="10" customFormat="1" ht="37.35" customHeight="1" x14ac:dyDescent="0.35">
      <c r="B342" s="174"/>
      <c r="C342" s="175"/>
      <c r="D342" s="176" t="s">
        <v>74</v>
      </c>
      <c r="E342" s="177" t="s">
        <v>768</v>
      </c>
      <c r="F342" s="177" t="s">
        <v>769</v>
      </c>
      <c r="G342" s="175"/>
      <c r="H342" s="175"/>
      <c r="I342" s="178"/>
      <c r="J342" s="179">
        <f>BK342</f>
        <v>0</v>
      </c>
      <c r="K342" s="175"/>
      <c r="L342" s="180"/>
      <c r="M342" s="181"/>
      <c r="N342" s="182"/>
      <c r="O342" s="182"/>
      <c r="P342" s="183">
        <f>P343+P367+P376+P381+P386+P404+P407+P413+P426+P438+P442+P451+P465</f>
        <v>0</v>
      </c>
      <c r="Q342" s="182"/>
      <c r="R342" s="183">
        <f>R343+R367+R376+R381+R386+R404+R407+R413+R426+R438+R442+R451+R465</f>
        <v>5.6454196000000003</v>
      </c>
      <c r="S342" s="182"/>
      <c r="T342" s="184">
        <f>T343+T367+T376+T381+T386+T404+T407+T413+T426+T438+T442+T451+T465</f>
        <v>2.0045979999999997</v>
      </c>
      <c r="AR342" s="185" t="s">
        <v>85</v>
      </c>
      <c r="AT342" s="186" t="s">
        <v>74</v>
      </c>
      <c r="AU342" s="186" t="s">
        <v>75</v>
      </c>
      <c r="AY342" s="185" t="s">
        <v>147</v>
      </c>
      <c r="BK342" s="187">
        <f>BK343+BK367+BK376+BK381+BK386+BK404+BK407+BK413+BK426+BK438+BK442+BK451+BK465</f>
        <v>0</v>
      </c>
    </row>
    <row r="343" spans="2:65" s="10" customFormat="1" ht="19.899999999999999" customHeight="1" x14ac:dyDescent="0.3">
      <c r="B343" s="174"/>
      <c r="C343" s="175"/>
      <c r="D343" s="176" t="s">
        <v>74</v>
      </c>
      <c r="E343" s="188" t="s">
        <v>770</v>
      </c>
      <c r="F343" s="188" t="s">
        <v>771</v>
      </c>
      <c r="G343" s="175"/>
      <c r="H343" s="175"/>
      <c r="I343" s="178"/>
      <c r="J343" s="189">
        <f>BK343</f>
        <v>0</v>
      </c>
      <c r="K343" s="175"/>
      <c r="L343" s="180"/>
      <c r="M343" s="181"/>
      <c r="N343" s="182"/>
      <c r="O343" s="182"/>
      <c r="P343" s="183">
        <f>SUM(P344:P366)</f>
        <v>0</v>
      </c>
      <c r="Q343" s="182"/>
      <c r="R343" s="183">
        <f>SUM(R344:R366)</f>
        <v>2.9003242000000005</v>
      </c>
      <c r="S343" s="182"/>
      <c r="T343" s="184">
        <f>SUM(T344:T366)</f>
        <v>0.75599999999999989</v>
      </c>
      <c r="AR343" s="185" t="s">
        <v>85</v>
      </c>
      <c r="AT343" s="186" t="s">
        <v>74</v>
      </c>
      <c r="AU343" s="186" t="s">
        <v>83</v>
      </c>
      <c r="AY343" s="185" t="s">
        <v>147</v>
      </c>
      <c r="BK343" s="187">
        <f>SUM(BK344:BK366)</f>
        <v>0</v>
      </c>
    </row>
    <row r="344" spans="2:65" s="1" customFormat="1" ht="25.5" customHeight="1" x14ac:dyDescent="0.3">
      <c r="B344" s="39"/>
      <c r="C344" s="190" t="s">
        <v>772</v>
      </c>
      <c r="D344" s="190" t="s">
        <v>149</v>
      </c>
      <c r="E344" s="191" t="s">
        <v>773</v>
      </c>
      <c r="F344" s="192" t="s">
        <v>774</v>
      </c>
      <c r="G344" s="193" t="s">
        <v>160</v>
      </c>
      <c r="H344" s="194">
        <v>30.54</v>
      </c>
      <c r="I344" s="195"/>
      <c r="J344" s="196">
        <f>ROUND(I344*H344,2)</f>
        <v>0</v>
      </c>
      <c r="K344" s="192" t="s">
        <v>153</v>
      </c>
      <c r="L344" s="59"/>
      <c r="M344" s="197" t="s">
        <v>23</v>
      </c>
      <c r="N344" s="198" t="s">
        <v>46</v>
      </c>
      <c r="O344" s="40"/>
      <c r="P344" s="199">
        <f>O344*H344</f>
        <v>0</v>
      </c>
      <c r="Q344" s="199">
        <v>0</v>
      </c>
      <c r="R344" s="199">
        <f>Q344*H344</f>
        <v>0</v>
      </c>
      <c r="S344" s="199">
        <v>0</v>
      </c>
      <c r="T344" s="200">
        <f>S344*H344</f>
        <v>0</v>
      </c>
      <c r="AR344" s="22" t="s">
        <v>226</v>
      </c>
      <c r="AT344" s="22" t="s">
        <v>149</v>
      </c>
      <c r="AU344" s="22" t="s">
        <v>85</v>
      </c>
      <c r="AY344" s="22" t="s">
        <v>147</v>
      </c>
      <c r="BE344" s="201">
        <f>IF(N344="základní",J344,0)</f>
        <v>0</v>
      </c>
      <c r="BF344" s="201">
        <f>IF(N344="snížená",J344,0)</f>
        <v>0</v>
      </c>
      <c r="BG344" s="201">
        <f>IF(N344="zákl. přenesená",J344,0)</f>
        <v>0</v>
      </c>
      <c r="BH344" s="201">
        <f>IF(N344="sníž. přenesená",J344,0)</f>
        <v>0</v>
      </c>
      <c r="BI344" s="201">
        <f>IF(N344="nulová",J344,0)</f>
        <v>0</v>
      </c>
      <c r="BJ344" s="22" t="s">
        <v>83</v>
      </c>
      <c r="BK344" s="201">
        <f>ROUND(I344*H344,2)</f>
        <v>0</v>
      </c>
      <c r="BL344" s="22" t="s">
        <v>226</v>
      </c>
      <c r="BM344" s="22" t="s">
        <v>775</v>
      </c>
    </row>
    <row r="345" spans="2:65" s="11" customFormat="1" x14ac:dyDescent="0.3">
      <c r="B345" s="202"/>
      <c r="C345" s="203"/>
      <c r="D345" s="204" t="s">
        <v>156</v>
      </c>
      <c r="E345" s="205" t="s">
        <v>23</v>
      </c>
      <c r="F345" s="206" t="s">
        <v>776</v>
      </c>
      <c r="G345" s="203"/>
      <c r="H345" s="207">
        <v>30.54</v>
      </c>
      <c r="I345" s="208"/>
      <c r="J345" s="203"/>
      <c r="K345" s="203"/>
      <c r="L345" s="209"/>
      <c r="M345" s="210"/>
      <c r="N345" s="211"/>
      <c r="O345" s="211"/>
      <c r="P345" s="211"/>
      <c r="Q345" s="211"/>
      <c r="R345" s="211"/>
      <c r="S345" s="211"/>
      <c r="T345" s="212"/>
      <c r="AT345" s="213" t="s">
        <v>156</v>
      </c>
      <c r="AU345" s="213" t="s">
        <v>85</v>
      </c>
      <c r="AV345" s="11" t="s">
        <v>85</v>
      </c>
      <c r="AW345" s="11" t="s">
        <v>38</v>
      </c>
      <c r="AX345" s="11" t="s">
        <v>83</v>
      </c>
      <c r="AY345" s="213" t="s">
        <v>147</v>
      </c>
    </row>
    <row r="346" spans="2:65" s="1" customFormat="1" ht="16.5" customHeight="1" x14ac:dyDescent="0.3">
      <c r="B346" s="39"/>
      <c r="C346" s="214" t="s">
        <v>777</v>
      </c>
      <c r="D346" s="214" t="s">
        <v>320</v>
      </c>
      <c r="E346" s="215" t="s">
        <v>778</v>
      </c>
      <c r="F346" s="216" t="s">
        <v>779</v>
      </c>
      <c r="G346" s="217" t="s">
        <v>308</v>
      </c>
      <c r="H346" s="218">
        <v>8.9999999999999993E-3</v>
      </c>
      <c r="I346" s="219"/>
      <c r="J346" s="220">
        <f>ROUND(I346*H346,2)</f>
        <v>0</v>
      </c>
      <c r="K346" s="216" t="s">
        <v>153</v>
      </c>
      <c r="L346" s="221"/>
      <c r="M346" s="222" t="s">
        <v>23</v>
      </c>
      <c r="N346" s="223" t="s">
        <v>46</v>
      </c>
      <c r="O346" s="40"/>
      <c r="P346" s="199">
        <f>O346*H346</f>
        <v>0</v>
      </c>
      <c r="Q346" s="199">
        <v>1</v>
      </c>
      <c r="R346" s="199">
        <f>Q346*H346</f>
        <v>8.9999999999999993E-3</v>
      </c>
      <c r="S346" s="199">
        <v>0</v>
      </c>
      <c r="T346" s="200">
        <f>S346*H346</f>
        <v>0</v>
      </c>
      <c r="AR346" s="22" t="s">
        <v>297</v>
      </c>
      <c r="AT346" s="22" t="s">
        <v>320</v>
      </c>
      <c r="AU346" s="22" t="s">
        <v>85</v>
      </c>
      <c r="AY346" s="22" t="s">
        <v>147</v>
      </c>
      <c r="BE346" s="201">
        <f>IF(N346="základní",J346,0)</f>
        <v>0</v>
      </c>
      <c r="BF346" s="201">
        <f>IF(N346="snížená",J346,0)</f>
        <v>0</v>
      </c>
      <c r="BG346" s="201">
        <f>IF(N346="zákl. přenesená",J346,0)</f>
        <v>0</v>
      </c>
      <c r="BH346" s="201">
        <f>IF(N346="sníž. přenesená",J346,0)</f>
        <v>0</v>
      </c>
      <c r="BI346" s="201">
        <f>IF(N346="nulová",J346,0)</f>
        <v>0</v>
      </c>
      <c r="BJ346" s="22" t="s">
        <v>83</v>
      </c>
      <c r="BK346" s="201">
        <f>ROUND(I346*H346,2)</f>
        <v>0</v>
      </c>
      <c r="BL346" s="22" t="s">
        <v>226</v>
      </c>
      <c r="BM346" s="22" t="s">
        <v>780</v>
      </c>
    </row>
    <row r="347" spans="2:65" s="11" customFormat="1" x14ac:dyDescent="0.3">
      <c r="B347" s="202"/>
      <c r="C347" s="203"/>
      <c r="D347" s="204" t="s">
        <v>156</v>
      </c>
      <c r="E347" s="203"/>
      <c r="F347" s="206" t="s">
        <v>781</v>
      </c>
      <c r="G347" s="203"/>
      <c r="H347" s="207">
        <v>8.9999999999999993E-3</v>
      </c>
      <c r="I347" s="208"/>
      <c r="J347" s="203"/>
      <c r="K347" s="203"/>
      <c r="L347" s="209"/>
      <c r="M347" s="210"/>
      <c r="N347" s="211"/>
      <c r="O347" s="211"/>
      <c r="P347" s="211"/>
      <c r="Q347" s="211"/>
      <c r="R347" s="211"/>
      <c r="S347" s="211"/>
      <c r="T347" s="212"/>
      <c r="AT347" s="213" t="s">
        <v>156</v>
      </c>
      <c r="AU347" s="213" t="s">
        <v>85</v>
      </c>
      <c r="AV347" s="11" t="s">
        <v>85</v>
      </c>
      <c r="AW347" s="11" t="s">
        <v>6</v>
      </c>
      <c r="AX347" s="11" t="s">
        <v>83</v>
      </c>
      <c r="AY347" s="213" t="s">
        <v>147</v>
      </c>
    </row>
    <row r="348" spans="2:65" s="1" customFormat="1" ht="25.5" customHeight="1" x14ac:dyDescent="0.3">
      <c r="B348" s="39"/>
      <c r="C348" s="190" t="s">
        <v>782</v>
      </c>
      <c r="D348" s="190" t="s">
        <v>149</v>
      </c>
      <c r="E348" s="191" t="s">
        <v>783</v>
      </c>
      <c r="F348" s="192" t="s">
        <v>784</v>
      </c>
      <c r="G348" s="193" t="s">
        <v>160</v>
      </c>
      <c r="H348" s="194">
        <v>420</v>
      </c>
      <c r="I348" s="195"/>
      <c r="J348" s="196">
        <f>ROUND(I348*H348,2)</f>
        <v>0</v>
      </c>
      <c r="K348" s="192" t="s">
        <v>153</v>
      </c>
      <c r="L348" s="59"/>
      <c r="M348" s="197" t="s">
        <v>23</v>
      </c>
      <c r="N348" s="198" t="s">
        <v>46</v>
      </c>
      <c r="O348" s="40"/>
      <c r="P348" s="199">
        <f>O348*H348</f>
        <v>0</v>
      </c>
      <c r="Q348" s="199">
        <v>0</v>
      </c>
      <c r="R348" s="199">
        <f>Q348*H348</f>
        <v>0</v>
      </c>
      <c r="S348" s="199">
        <v>0</v>
      </c>
      <c r="T348" s="200">
        <f>S348*H348</f>
        <v>0</v>
      </c>
      <c r="AR348" s="22" t="s">
        <v>226</v>
      </c>
      <c r="AT348" s="22" t="s">
        <v>149</v>
      </c>
      <c r="AU348" s="22" t="s">
        <v>85</v>
      </c>
      <c r="AY348" s="22" t="s">
        <v>147</v>
      </c>
      <c r="BE348" s="201">
        <f>IF(N348="základní",J348,0)</f>
        <v>0</v>
      </c>
      <c r="BF348" s="201">
        <f>IF(N348="snížená",J348,0)</f>
        <v>0</v>
      </c>
      <c r="BG348" s="201">
        <f>IF(N348="zákl. přenesená",J348,0)</f>
        <v>0</v>
      </c>
      <c r="BH348" s="201">
        <f>IF(N348="sníž. přenesená",J348,0)</f>
        <v>0</v>
      </c>
      <c r="BI348" s="201">
        <f>IF(N348="nulová",J348,0)</f>
        <v>0</v>
      </c>
      <c r="BJ348" s="22" t="s">
        <v>83</v>
      </c>
      <c r="BK348" s="201">
        <f>ROUND(I348*H348,2)</f>
        <v>0</v>
      </c>
      <c r="BL348" s="22" t="s">
        <v>226</v>
      </c>
      <c r="BM348" s="22" t="s">
        <v>785</v>
      </c>
    </row>
    <row r="349" spans="2:65" s="11" customFormat="1" x14ac:dyDescent="0.3">
      <c r="B349" s="202"/>
      <c r="C349" s="203"/>
      <c r="D349" s="204" t="s">
        <v>156</v>
      </c>
      <c r="E349" s="205" t="s">
        <v>23</v>
      </c>
      <c r="F349" s="206" t="s">
        <v>786</v>
      </c>
      <c r="G349" s="203"/>
      <c r="H349" s="207">
        <v>420</v>
      </c>
      <c r="I349" s="208"/>
      <c r="J349" s="203"/>
      <c r="K349" s="203"/>
      <c r="L349" s="209"/>
      <c r="M349" s="210"/>
      <c r="N349" s="211"/>
      <c r="O349" s="211"/>
      <c r="P349" s="211"/>
      <c r="Q349" s="211"/>
      <c r="R349" s="211"/>
      <c r="S349" s="211"/>
      <c r="T349" s="212"/>
      <c r="AT349" s="213" t="s">
        <v>156</v>
      </c>
      <c r="AU349" s="213" t="s">
        <v>85</v>
      </c>
      <c r="AV349" s="11" t="s">
        <v>85</v>
      </c>
      <c r="AW349" s="11" t="s">
        <v>38</v>
      </c>
      <c r="AX349" s="11" t="s">
        <v>83</v>
      </c>
      <c r="AY349" s="213" t="s">
        <v>147</v>
      </c>
    </row>
    <row r="350" spans="2:65" s="1" customFormat="1" ht="16.5" customHeight="1" x14ac:dyDescent="0.3">
      <c r="B350" s="39"/>
      <c r="C350" s="214" t="s">
        <v>787</v>
      </c>
      <c r="D350" s="214" t="s">
        <v>320</v>
      </c>
      <c r="E350" s="215" t="s">
        <v>778</v>
      </c>
      <c r="F350" s="216" t="s">
        <v>779</v>
      </c>
      <c r="G350" s="217" t="s">
        <v>308</v>
      </c>
      <c r="H350" s="218">
        <v>0.126</v>
      </c>
      <c r="I350" s="219"/>
      <c r="J350" s="220">
        <f>ROUND(I350*H350,2)</f>
        <v>0</v>
      </c>
      <c r="K350" s="216" t="s">
        <v>153</v>
      </c>
      <c r="L350" s="221"/>
      <c r="M350" s="222" t="s">
        <v>23</v>
      </c>
      <c r="N350" s="223" t="s">
        <v>46</v>
      </c>
      <c r="O350" s="40"/>
      <c r="P350" s="199">
        <f>O350*H350</f>
        <v>0</v>
      </c>
      <c r="Q350" s="199">
        <v>1</v>
      </c>
      <c r="R350" s="199">
        <f>Q350*H350</f>
        <v>0.126</v>
      </c>
      <c r="S350" s="199">
        <v>0</v>
      </c>
      <c r="T350" s="200">
        <f>S350*H350</f>
        <v>0</v>
      </c>
      <c r="AR350" s="22" t="s">
        <v>297</v>
      </c>
      <c r="AT350" s="22" t="s">
        <v>320</v>
      </c>
      <c r="AU350" s="22" t="s">
        <v>85</v>
      </c>
      <c r="AY350" s="22" t="s">
        <v>147</v>
      </c>
      <c r="BE350" s="201">
        <f>IF(N350="základní",J350,0)</f>
        <v>0</v>
      </c>
      <c r="BF350" s="201">
        <f>IF(N350="snížená",J350,0)</f>
        <v>0</v>
      </c>
      <c r="BG350" s="201">
        <f>IF(N350="zákl. přenesená",J350,0)</f>
        <v>0</v>
      </c>
      <c r="BH350" s="201">
        <f>IF(N350="sníž. přenesená",J350,0)</f>
        <v>0</v>
      </c>
      <c r="BI350" s="201">
        <f>IF(N350="nulová",J350,0)</f>
        <v>0</v>
      </c>
      <c r="BJ350" s="22" t="s">
        <v>83</v>
      </c>
      <c r="BK350" s="201">
        <f>ROUND(I350*H350,2)</f>
        <v>0</v>
      </c>
      <c r="BL350" s="22" t="s">
        <v>226</v>
      </c>
      <c r="BM350" s="22" t="s">
        <v>788</v>
      </c>
    </row>
    <row r="351" spans="2:65" s="11" customFormat="1" x14ac:dyDescent="0.3">
      <c r="B351" s="202"/>
      <c r="C351" s="203"/>
      <c r="D351" s="204" t="s">
        <v>156</v>
      </c>
      <c r="E351" s="203"/>
      <c r="F351" s="206" t="s">
        <v>789</v>
      </c>
      <c r="G351" s="203"/>
      <c r="H351" s="207">
        <v>0.126</v>
      </c>
      <c r="I351" s="208"/>
      <c r="J351" s="203"/>
      <c r="K351" s="203"/>
      <c r="L351" s="209"/>
      <c r="M351" s="210"/>
      <c r="N351" s="211"/>
      <c r="O351" s="211"/>
      <c r="P351" s="211"/>
      <c r="Q351" s="211"/>
      <c r="R351" s="211"/>
      <c r="S351" s="211"/>
      <c r="T351" s="212"/>
      <c r="AT351" s="213" t="s">
        <v>156</v>
      </c>
      <c r="AU351" s="213" t="s">
        <v>85</v>
      </c>
      <c r="AV351" s="11" t="s">
        <v>85</v>
      </c>
      <c r="AW351" s="11" t="s">
        <v>6</v>
      </c>
      <c r="AX351" s="11" t="s">
        <v>83</v>
      </c>
      <c r="AY351" s="213" t="s">
        <v>147</v>
      </c>
    </row>
    <row r="352" spans="2:65" s="1" customFormat="1" ht="16.5" customHeight="1" x14ac:dyDescent="0.3">
      <c r="B352" s="39"/>
      <c r="C352" s="190" t="s">
        <v>790</v>
      </c>
      <c r="D352" s="190" t="s">
        <v>149</v>
      </c>
      <c r="E352" s="191" t="s">
        <v>791</v>
      </c>
      <c r="F352" s="192" t="s">
        <v>792</v>
      </c>
      <c r="G352" s="193" t="s">
        <v>160</v>
      </c>
      <c r="H352" s="194">
        <v>168</v>
      </c>
      <c r="I352" s="195"/>
      <c r="J352" s="196">
        <f>ROUND(I352*H352,2)</f>
        <v>0</v>
      </c>
      <c r="K352" s="192" t="s">
        <v>153</v>
      </c>
      <c r="L352" s="59"/>
      <c r="M352" s="197" t="s">
        <v>23</v>
      </c>
      <c r="N352" s="198" t="s">
        <v>46</v>
      </c>
      <c r="O352" s="40"/>
      <c r="P352" s="199">
        <f>O352*H352</f>
        <v>0</v>
      </c>
      <c r="Q352" s="199">
        <v>0</v>
      </c>
      <c r="R352" s="199">
        <f>Q352*H352</f>
        <v>0</v>
      </c>
      <c r="S352" s="199">
        <v>4.4999999999999997E-3</v>
      </c>
      <c r="T352" s="200">
        <f>S352*H352</f>
        <v>0.75599999999999989</v>
      </c>
      <c r="AR352" s="22" t="s">
        <v>226</v>
      </c>
      <c r="AT352" s="22" t="s">
        <v>149</v>
      </c>
      <c r="AU352" s="22" t="s">
        <v>85</v>
      </c>
      <c r="AY352" s="22" t="s">
        <v>147</v>
      </c>
      <c r="BE352" s="201">
        <f>IF(N352="základní",J352,0)</f>
        <v>0</v>
      </c>
      <c r="BF352" s="201">
        <f>IF(N352="snížená",J352,0)</f>
        <v>0</v>
      </c>
      <c r="BG352" s="201">
        <f>IF(N352="zákl. přenesená",J352,0)</f>
        <v>0</v>
      </c>
      <c r="BH352" s="201">
        <f>IF(N352="sníž. přenesená",J352,0)</f>
        <v>0</v>
      </c>
      <c r="BI352" s="201">
        <f>IF(N352="nulová",J352,0)</f>
        <v>0</v>
      </c>
      <c r="BJ352" s="22" t="s">
        <v>83</v>
      </c>
      <c r="BK352" s="201">
        <f>ROUND(I352*H352,2)</f>
        <v>0</v>
      </c>
      <c r="BL352" s="22" t="s">
        <v>226</v>
      </c>
      <c r="BM352" s="22" t="s">
        <v>793</v>
      </c>
    </row>
    <row r="353" spans="2:65" s="11" customFormat="1" x14ac:dyDescent="0.3">
      <c r="B353" s="202"/>
      <c r="C353" s="203"/>
      <c r="D353" s="204" t="s">
        <v>156</v>
      </c>
      <c r="E353" s="205" t="s">
        <v>23</v>
      </c>
      <c r="F353" s="206" t="s">
        <v>670</v>
      </c>
      <c r="G353" s="203"/>
      <c r="H353" s="207">
        <v>168</v>
      </c>
      <c r="I353" s="208"/>
      <c r="J353" s="203"/>
      <c r="K353" s="203"/>
      <c r="L353" s="209"/>
      <c r="M353" s="210"/>
      <c r="N353" s="211"/>
      <c r="O353" s="211"/>
      <c r="P353" s="211"/>
      <c r="Q353" s="211"/>
      <c r="R353" s="211"/>
      <c r="S353" s="211"/>
      <c r="T353" s="212"/>
      <c r="AT353" s="213" t="s">
        <v>156</v>
      </c>
      <c r="AU353" s="213" t="s">
        <v>85</v>
      </c>
      <c r="AV353" s="11" t="s">
        <v>85</v>
      </c>
      <c r="AW353" s="11" t="s">
        <v>38</v>
      </c>
      <c r="AX353" s="11" t="s">
        <v>83</v>
      </c>
      <c r="AY353" s="213" t="s">
        <v>147</v>
      </c>
    </row>
    <row r="354" spans="2:65" s="1" customFormat="1" ht="25.5" customHeight="1" x14ac:dyDescent="0.3">
      <c r="B354" s="39"/>
      <c r="C354" s="190" t="s">
        <v>794</v>
      </c>
      <c r="D354" s="190" t="s">
        <v>149</v>
      </c>
      <c r="E354" s="191" t="s">
        <v>795</v>
      </c>
      <c r="F354" s="192" t="s">
        <v>796</v>
      </c>
      <c r="G354" s="193" t="s">
        <v>160</v>
      </c>
      <c r="H354" s="194">
        <v>30.54</v>
      </c>
      <c r="I354" s="195"/>
      <c r="J354" s="196">
        <f>ROUND(I354*H354,2)</f>
        <v>0</v>
      </c>
      <c r="K354" s="192" t="s">
        <v>153</v>
      </c>
      <c r="L354" s="59"/>
      <c r="M354" s="197" t="s">
        <v>23</v>
      </c>
      <c r="N354" s="198" t="s">
        <v>46</v>
      </c>
      <c r="O354" s="40"/>
      <c r="P354" s="199">
        <f>O354*H354</f>
        <v>0</v>
      </c>
      <c r="Q354" s="199">
        <v>4.0000000000000002E-4</v>
      </c>
      <c r="R354" s="199">
        <f>Q354*H354</f>
        <v>1.2215999999999999E-2</v>
      </c>
      <c r="S354" s="199">
        <v>0</v>
      </c>
      <c r="T354" s="200">
        <f>S354*H354</f>
        <v>0</v>
      </c>
      <c r="AR354" s="22" t="s">
        <v>226</v>
      </c>
      <c r="AT354" s="22" t="s">
        <v>149</v>
      </c>
      <c r="AU354" s="22" t="s">
        <v>85</v>
      </c>
      <c r="AY354" s="22" t="s">
        <v>147</v>
      </c>
      <c r="BE354" s="201">
        <f>IF(N354="základní",J354,0)</f>
        <v>0</v>
      </c>
      <c r="BF354" s="201">
        <f>IF(N354="snížená",J354,0)</f>
        <v>0</v>
      </c>
      <c r="BG354" s="201">
        <f>IF(N354="zákl. přenesená",J354,0)</f>
        <v>0</v>
      </c>
      <c r="BH354" s="201">
        <f>IF(N354="sníž. přenesená",J354,0)</f>
        <v>0</v>
      </c>
      <c r="BI354" s="201">
        <f>IF(N354="nulová",J354,0)</f>
        <v>0</v>
      </c>
      <c r="BJ354" s="22" t="s">
        <v>83</v>
      </c>
      <c r="BK354" s="201">
        <f>ROUND(I354*H354,2)</f>
        <v>0</v>
      </c>
      <c r="BL354" s="22" t="s">
        <v>226</v>
      </c>
      <c r="BM354" s="22" t="s">
        <v>797</v>
      </c>
    </row>
    <row r="355" spans="2:65" s="1" customFormat="1" ht="25.5" customHeight="1" x14ac:dyDescent="0.3">
      <c r="B355" s="39"/>
      <c r="C355" s="214" t="s">
        <v>798</v>
      </c>
      <c r="D355" s="214" t="s">
        <v>320</v>
      </c>
      <c r="E355" s="215" t="s">
        <v>799</v>
      </c>
      <c r="F355" s="216" t="s">
        <v>800</v>
      </c>
      <c r="G355" s="217" t="s">
        <v>160</v>
      </c>
      <c r="H355" s="218">
        <v>35.121000000000002</v>
      </c>
      <c r="I355" s="219"/>
      <c r="J355" s="220">
        <f>ROUND(I355*H355,2)</f>
        <v>0</v>
      </c>
      <c r="K355" s="216" t="s">
        <v>153</v>
      </c>
      <c r="L355" s="221"/>
      <c r="M355" s="222" t="s">
        <v>23</v>
      </c>
      <c r="N355" s="223" t="s">
        <v>46</v>
      </c>
      <c r="O355" s="40"/>
      <c r="P355" s="199">
        <f>O355*H355</f>
        <v>0</v>
      </c>
      <c r="Q355" s="199">
        <v>4.1999999999999997E-3</v>
      </c>
      <c r="R355" s="199">
        <f>Q355*H355</f>
        <v>0.14750820000000001</v>
      </c>
      <c r="S355" s="199">
        <v>0</v>
      </c>
      <c r="T355" s="200">
        <f>S355*H355</f>
        <v>0</v>
      </c>
      <c r="AR355" s="22" t="s">
        <v>297</v>
      </c>
      <c r="AT355" s="22" t="s">
        <v>320</v>
      </c>
      <c r="AU355" s="22" t="s">
        <v>85</v>
      </c>
      <c r="AY355" s="22" t="s">
        <v>147</v>
      </c>
      <c r="BE355" s="201">
        <f>IF(N355="základní",J355,0)</f>
        <v>0</v>
      </c>
      <c r="BF355" s="201">
        <f>IF(N355="snížená",J355,0)</f>
        <v>0</v>
      </c>
      <c r="BG355" s="201">
        <f>IF(N355="zákl. přenesená",J355,0)</f>
        <v>0</v>
      </c>
      <c r="BH355" s="201">
        <f>IF(N355="sníž. přenesená",J355,0)</f>
        <v>0</v>
      </c>
      <c r="BI355" s="201">
        <f>IF(N355="nulová",J355,0)</f>
        <v>0</v>
      </c>
      <c r="BJ355" s="22" t="s">
        <v>83</v>
      </c>
      <c r="BK355" s="201">
        <f>ROUND(I355*H355,2)</f>
        <v>0</v>
      </c>
      <c r="BL355" s="22" t="s">
        <v>226</v>
      </c>
      <c r="BM355" s="22" t="s">
        <v>801</v>
      </c>
    </row>
    <row r="356" spans="2:65" s="11" customFormat="1" x14ac:dyDescent="0.3">
      <c r="B356" s="202"/>
      <c r="C356" s="203"/>
      <c r="D356" s="204" t="s">
        <v>156</v>
      </c>
      <c r="E356" s="203"/>
      <c r="F356" s="206" t="s">
        <v>802</v>
      </c>
      <c r="G356" s="203"/>
      <c r="H356" s="207">
        <v>35.121000000000002</v>
      </c>
      <c r="I356" s="208"/>
      <c r="J356" s="203"/>
      <c r="K356" s="203"/>
      <c r="L356" s="209"/>
      <c r="M356" s="210"/>
      <c r="N356" s="211"/>
      <c r="O356" s="211"/>
      <c r="P356" s="211"/>
      <c r="Q356" s="211"/>
      <c r="R356" s="211"/>
      <c r="S356" s="211"/>
      <c r="T356" s="212"/>
      <c r="AT356" s="213" t="s">
        <v>156</v>
      </c>
      <c r="AU356" s="213" t="s">
        <v>85</v>
      </c>
      <c r="AV356" s="11" t="s">
        <v>85</v>
      </c>
      <c r="AW356" s="11" t="s">
        <v>6</v>
      </c>
      <c r="AX356" s="11" t="s">
        <v>83</v>
      </c>
      <c r="AY356" s="213" t="s">
        <v>147</v>
      </c>
    </row>
    <row r="357" spans="2:65" s="1" customFormat="1" ht="16.5" customHeight="1" x14ac:dyDescent="0.3">
      <c r="B357" s="39"/>
      <c r="C357" s="214" t="s">
        <v>803</v>
      </c>
      <c r="D357" s="214" t="s">
        <v>320</v>
      </c>
      <c r="E357" s="215" t="s">
        <v>804</v>
      </c>
      <c r="F357" s="216" t="s">
        <v>805</v>
      </c>
      <c r="G357" s="217" t="s">
        <v>166</v>
      </c>
      <c r="H357" s="218">
        <v>8</v>
      </c>
      <c r="I357" s="219"/>
      <c r="J357" s="220">
        <f>ROUND(I357*H357,2)</f>
        <v>0</v>
      </c>
      <c r="K357" s="216" t="s">
        <v>23</v>
      </c>
      <c r="L357" s="221"/>
      <c r="M357" s="222" t="s">
        <v>23</v>
      </c>
      <c r="N357" s="223" t="s">
        <v>46</v>
      </c>
      <c r="O357" s="40"/>
      <c r="P357" s="199">
        <f>O357*H357</f>
        <v>0</v>
      </c>
      <c r="Q357" s="199">
        <v>5.0000000000000001E-4</v>
      </c>
      <c r="R357" s="199">
        <f>Q357*H357</f>
        <v>4.0000000000000001E-3</v>
      </c>
      <c r="S357" s="199">
        <v>0</v>
      </c>
      <c r="T357" s="200">
        <f>S357*H357</f>
        <v>0</v>
      </c>
      <c r="AR357" s="22" t="s">
        <v>297</v>
      </c>
      <c r="AT357" s="22" t="s">
        <v>320</v>
      </c>
      <c r="AU357" s="22" t="s">
        <v>85</v>
      </c>
      <c r="AY357" s="22" t="s">
        <v>147</v>
      </c>
      <c r="BE357" s="201">
        <f>IF(N357="základní",J357,0)</f>
        <v>0</v>
      </c>
      <c r="BF357" s="201">
        <f>IF(N357="snížená",J357,0)</f>
        <v>0</v>
      </c>
      <c r="BG357" s="201">
        <f>IF(N357="zákl. přenesená",J357,0)</f>
        <v>0</v>
      </c>
      <c r="BH357" s="201">
        <f>IF(N357="sníž. přenesená",J357,0)</f>
        <v>0</v>
      </c>
      <c r="BI357" s="201">
        <f>IF(N357="nulová",J357,0)</f>
        <v>0</v>
      </c>
      <c r="BJ357" s="22" t="s">
        <v>83</v>
      </c>
      <c r="BK357" s="201">
        <f>ROUND(I357*H357,2)</f>
        <v>0</v>
      </c>
      <c r="BL357" s="22" t="s">
        <v>226</v>
      </c>
      <c r="BM357" s="22" t="s">
        <v>806</v>
      </c>
    </row>
    <row r="358" spans="2:65" s="11" customFormat="1" x14ac:dyDescent="0.3">
      <c r="B358" s="202"/>
      <c r="C358" s="203"/>
      <c r="D358" s="204" t="s">
        <v>156</v>
      </c>
      <c r="E358" s="205" t="s">
        <v>23</v>
      </c>
      <c r="F358" s="206" t="s">
        <v>807</v>
      </c>
      <c r="G358" s="203"/>
      <c r="H358" s="207">
        <v>8</v>
      </c>
      <c r="I358" s="208"/>
      <c r="J358" s="203"/>
      <c r="K358" s="203"/>
      <c r="L358" s="209"/>
      <c r="M358" s="210"/>
      <c r="N358" s="211"/>
      <c r="O358" s="211"/>
      <c r="P358" s="211"/>
      <c r="Q358" s="211"/>
      <c r="R358" s="211"/>
      <c r="S358" s="211"/>
      <c r="T358" s="212"/>
      <c r="AT358" s="213" t="s">
        <v>156</v>
      </c>
      <c r="AU358" s="213" t="s">
        <v>85</v>
      </c>
      <c r="AV358" s="11" t="s">
        <v>85</v>
      </c>
      <c r="AW358" s="11" t="s">
        <v>38</v>
      </c>
      <c r="AX358" s="11" t="s">
        <v>83</v>
      </c>
      <c r="AY358" s="213" t="s">
        <v>147</v>
      </c>
    </row>
    <row r="359" spans="2:65" s="1" customFormat="1" ht="25.5" customHeight="1" x14ac:dyDescent="0.3">
      <c r="B359" s="39"/>
      <c r="C359" s="190" t="s">
        <v>808</v>
      </c>
      <c r="D359" s="190" t="s">
        <v>149</v>
      </c>
      <c r="E359" s="191" t="s">
        <v>809</v>
      </c>
      <c r="F359" s="192" t="s">
        <v>810</v>
      </c>
      <c r="G359" s="193" t="s">
        <v>160</v>
      </c>
      <c r="H359" s="194">
        <v>420</v>
      </c>
      <c r="I359" s="195"/>
      <c r="J359" s="196">
        <f>ROUND(I359*H359,2)</f>
        <v>0</v>
      </c>
      <c r="K359" s="192" t="s">
        <v>153</v>
      </c>
      <c r="L359" s="59"/>
      <c r="M359" s="197" t="s">
        <v>23</v>
      </c>
      <c r="N359" s="198" t="s">
        <v>46</v>
      </c>
      <c r="O359" s="40"/>
      <c r="P359" s="199">
        <f>O359*H359</f>
        <v>0</v>
      </c>
      <c r="Q359" s="199">
        <v>4.0000000000000002E-4</v>
      </c>
      <c r="R359" s="199">
        <f>Q359*H359</f>
        <v>0.16800000000000001</v>
      </c>
      <c r="S359" s="199">
        <v>0</v>
      </c>
      <c r="T359" s="200">
        <f>S359*H359</f>
        <v>0</v>
      </c>
      <c r="AR359" s="22" t="s">
        <v>226</v>
      </c>
      <c r="AT359" s="22" t="s">
        <v>149</v>
      </c>
      <c r="AU359" s="22" t="s">
        <v>85</v>
      </c>
      <c r="AY359" s="22" t="s">
        <v>147</v>
      </c>
      <c r="BE359" s="201">
        <f>IF(N359="základní",J359,0)</f>
        <v>0</v>
      </c>
      <c r="BF359" s="201">
        <f>IF(N359="snížená",J359,0)</f>
        <v>0</v>
      </c>
      <c r="BG359" s="201">
        <f>IF(N359="zákl. přenesená",J359,0)</f>
        <v>0</v>
      </c>
      <c r="BH359" s="201">
        <f>IF(N359="sníž. přenesená",J359,0)</f>
        <v>0</v>
      </c>
      <c r="BI359" s="201">
        <f>IF(N359="nulová",J359,0)</f>
        <v>0</v>
      </c>
      <c r="BJ359" s="22" t="s">
        <v>83</v>
      </c>
      <c r="BK359" s="201">
        <f>ROUND(I359*H359,2)</f>
        <v>0</v>
      </c>
      <c r="BL359" s="22" t="s">
        <v>226</v>
      </c>
      <c r="BM359" s="22" t="s">
        <v>811</v>
      </c>
    </row>
    <row r="360" spans="2:65" s="1" customFormat="1" ht="25.5" customHeight="1" x14ac:dyDescent="0.3">
      <c r="B360" s="39"/>
      <c r="C360" s="214" t="s">
        <v>812</v>
      </c>
      <c r="D360" s="214" t="s">
        <v>320</v>
      </c>
      <c r="E360" s="215" t="s">
        <v>799</v>
      </c>
      <c r="F360" s="216" t="s">
        <v>800</v>
      </c>
      <c r="G360" s="217" t="s">
        <v>160</v>
      </c>
      <c r="H360" s="218">
        <v>504</v>
      </c>
      <c r="I360" s="219"/>
      <c r="J360" s="220">
        <f>ROUND(I360*H360,2)</f>
        <v>0</v>
      </c>
      <c r="K360" s="216" t="s">
        <v>153</v>
      </c>
      <c r="L360" s="221"/>
      <c r="M360" s="222" t="s">
        <v>23</v>
      </c>
      <c r="N360" s="223" t="s">
        <v>46</v>
      </c>
      <c r="O360" s="40"/>
      <c r="P360" s="199">
        <f>O360*H360</f>
        <v>0</v>
      </c>
      <c r="Q360" s="199">
        <v>4.1999999999999997E-3</v>
      </c>
      <c r="R360" s="199">
        <f>Q360*H360</f>
        <v>2.1168</v>
      </c>
      <c r="S360" s="199">
        <v>0</v>
      </c>
      <c r="T360" s="200">
        <f>S360*H360</f>
        <v>0</v>
      </c>
      <c r="AR360" s="22" t="s">
        <v>297</v>
      </c>
      <c r="AT360" s="22" t="s">
        <v>320</v>
      </c>
      <c r="AU360" s="22" t="s">
        <v>85</v>
      </c>
      <c r="AY360" s="22" t="s">
        <v>147</v>
      </c>
      <c r="BE360" s="201">
        <f>IF(N360="základní",J360,0)</f>
        <v>0</v>
      </c>
      <c r="BF360" s="201">
        <f>IF(N360="snížená",J360,0)</f>
        <v>0</v>
      </c>
      <c r="BG360" s="201">
        <f>IF(N360="zákl. přenesená",J360,0)</f>
        <v>0</v>
      </c>
      <c r="BH360" s="201">
        <f>IF(N360="sníž. přenesená",J360,0)</f>
        <v>0</v>
      </c>
      <c r="BI360" s="201">
        <f>IF(N360="nulová",J360,0)</f>
        <v>0</v>
      </c>
      <c r="BJ360" s="22" t="s">
        <v>83</v>
      </c>
      <c r="BK360" s="201">
        <f>ROUND(I360*H360,2)</f>
        <v>0</v>
      </c>
      <c r="BL360" s="22" t="s">
        <v>226</v>
      </c>
      <c r="BM360" s="22" t="s">
        <v>813</v>
      </c>
    </row>
    <row r="361" spans="2:65" s="11" customFormat="1" x14ac:dyDescent="0.3">
      <c r="B361" s="202"/>
      <c r="C361" s="203"/>
      <c r="D361" s="204" t="s">
        <v>156</v>
      </c>
      <c r="E361" s="203"/>
      <c r="F361" s="206" t="s">
        <v>814</v>
      </c>
      <c r="G361" s="203"/>
      <c r="H361" s="207">
        <v>504</v>
      </c>
      <c r="I361" s="208"/>
      <c r="J361" s="203"/>
      <c r="K361" s="203"/>
      <c r="L361" s="209"/>
      <c r="M361" s="210"/>
      <c r="N361" s="211"/>
      <c r="O361" s="211"/>
      <c r="P361" s="211"/>
      <c r="Q361" s="211"/>
      <c r="R361" s="211"/>
      <c r="S361" s="211"/>
      <c r="T361" s="212"/>
      <c r="AT361" s="213" t="s">
        <v>156</v>
      </c>
      <c r="AU361" s="213" t="s">
        <v>85</v>
      </c>
      <c r="AV361" s="11" t="s">
        <v>85</v>
      </c>
      <c r="AW361" s="11" t="s">
        <v>6</v>
      </c>
      <c r="AX361" s="11" t="s">
        <v>83</v>
      </c>
      <c r="AY361" s="213" t="s">
        <v>147</v>
      </c>
    </row>
    <row r="362" spans="2:65" s="1" customFormat="1" ht="38.25" customHeight="1" x14ac:dyDescent="0.3">
      <c r="B362" s="39"/>
      <c r="C362" s="190" t="s">
        <v>815</v>
      </c>
      <c r="D362" s="190" t="s">
        <v>149</v>
      </c>
      <c r="E362" s="191" t="s">
        <v>816</v>
      </c>
      <c r="F362" s="192" t="s">
        <v>817</v>
      </c>
      <c r="G362" s="193" t="s">
        <v>160</v>
      </c>
      <c r="H362" s="194">
        <v>420</v>
      </c>
      <c r="I362" s="195"/>
      <c r="J362" s="196">
        <f>ROUND(I362*H362,2)</f>
        <v>0</v>
      </c>
      <c r="K362" s="192" t="s">
        <v>153</v>
      </c>
      <c r="L362" s="59"/>
      <c r="M362" s="197" t="s">
        <v>23</v>
      </c>
      <c r="N362" s="198" t="s">
        <v>46</v>
      </c>
      <c r="O362" s="40"/>
      <c r="P362" s="199">
        <f>O362*H362</f>
        <v>0</v>
      </c>
      <c r="Q362" s="199">
        <v>6.8000000000000005E-4</v>
      </c>
      <c r="R362" s="199">
        <f>Q362*H362</f>
        <v>0.28560000000000002</v>
      </c>
      <c r="S362" s="199">
        <v>0</v>
      </c>
      <c r="T362" s="200">
        <f>S362*H362</f>
        <v>0</v>
      </c>
      <c r="AR362" s="22" t="s">
        <v>226</v>
      </c>
      <c r="AT362" s="22" t="s">
        <v>149</v>
      </c>
      <c r="AU362" s="22" t="s">
        <v>85</v>
      </c>
      <c r="AY362" s="22" t="s">
        <v>147</v>
      </c>
      <c r="BE362" s="201">
        <f>IF(N362="základní",J362,0)</f>
        <v>0</v>
      </c>
      <c r="BF362" s="201">
        <f>IF(N362="snížená",J362,0)</f>
        <v>0</v>
      </c>
      <c r="BG362" s="201">
        <f>IF(N362="zákl. přenesená",J362,0)</f>
        <v>0</v>
      </c>
      <c r="BH362" s="201">
        <f>IF(N362="sníž. přenesená",J362,0)</f>
        <v>0</v>
      </c>
      <c r="BI362" s="201">
        <f>IF(N362="nulová",J362,0)</f>
        <v>0</v>
      </c>
      <c r="BJ362" s="22" t="s">
        <v>83</v>
      </c>
      <c r="BK362" s="201">
        <f>ROUND(I362*H362,2)</f>
        <v>0</v>
      </c>
      <c r="BL362" s="22" t="s">
        <v>226</v>
      </c>
      <c r="BM362" s="22" t="s">
        <v>818</v>
      </c>
    </row>
    <row r="363" spans="2:65" s="11" customFormat="1" x14ac:dyDescent="0.3">
      <c r="B363" s="202"/>
      <c r="C363" s="203"/>
      <c r="D363" s="204" t="s">
        <v>156</v>
      </c>
      <c r="E363" s="205" t="s">
        <v>23</v>
      </c>
      <c r="F363" s="206" t="s">
        <v>786</v>
      </c>
      <c r="G363" s="203"/>
      <c r="H363" s="207">
        <v>420</v>
      </c>
      <c r="I363" s="208"/>
      <c r="J363" s="203"/>
      <c r="K363" s="203"/>
      <c r="L363" s="209"/>
      <c r="M363" s="210"/>
      <c r="N363" s="211"/>
      <c r="O363" s="211"/>
      <c r="P363" s="211"/>
      <c r="Q363" s="211"/>
      <c r="R363" s="211"/>
      <c r="S363" s="211"/>
      <c r="T363" s="212"/>
      <c r="AT363" s="213" t="s">
        <v>156</v>
      </c>
      <c r="AU363" s="213" t="s">
        <v>85</v>
      </c>
      <c r="AV363" s="11" t="s">
        <v>85</v>
      </c>
      <c r="AW363" s="11" t="s">
        <v>38</v>
      </c>
      <c r="AX363" s="11" t="s">
        <v>83</v>
      </c>
      <c r="AY363" s="213" t="s">
        <v>147</v>
      </c>
    </row>
    <row r="364" spans="2:65" s="1" customFormat="1" ht="25.5" customHeight="1" x14ac:dyDescent="0.3">
      <c r="B364" s="39"/>
      <c r="C364" s="190" t="s">
        <v>819</v>
      </c>
      <c r="D364" s="190" t="s">
        <v>149</v>
      </c>
      <c r="E364" s="191" t="s">
        <v>820</v>
      </c>
      <c r="F364" s="192" t="s">
        <v>821</v>
      </c>
      <c r="G364" s="193" t="s">
        <v>199</v>
      </c>
      <c r="H364" s="194">
        <v>120</v>
      </c>
      <c r="I364" s="195"/>
      <c r="J364" s="196">
        <f>ROUND(I364*H364,2)</f>
        <v>0</v>
      </c>
      <c r="K364" s="192" t="s">
        <v>153</v>
      </c>
      <c r="L364" s="59"/>
      <c r="M364" s="197" t="s">
        <v>23</v>
      </c>
      <c r="N364" s="198" t="s">
        <v>46</v>
      </c>
      <c r="O364" s="40"/>
      <c r="P364" s="199">
        <f>O364*H364</f>
        <v>0</v>
      </c>
      <c r="Q364" s="199">
        <v>2.5999999999999998E-4</v>
      </c>
      <c r="R364" s="199">
        <f>Q364*H364</f>
        <v>3.1199999999999999E-2</v>
      </c>
      <c r="S364" s="199">
        <v>0</v>
      </c>
      <c r="T364" s="200">
        <f>S364*H364</f>
        <v>0</v>
      </c>
      <c r="AR364" s="22" t="s">
        <v>226</v>
      </c>
      <c r="AT364" s="22" t="s">
        <v>149</v>
      </c>
      <c r="AU364" s="22" t="s">
        <v>85</v>
      </c>
      <c r="AY364" s="22" t="s">
        <v>147</v>
      </c>
      <c r="BE364" s="201">
        <f>IF(N364="základní",J364,0)</f>
        <v>0</v>
      </c>
      <c r="BF364" s="201">
        <f>IF(N364="snížená",J364,0)</f>
        <v>0</v>
      </c>
      <c r="BG364" s="201">
        <f>IF(N364="zákl. přenesená",J364,0)</f>
        <v>0</v>
      </c>
      <c r="BH364" s="201">
        <f>IF(N364="sníž. přenesená",J364,0)</f>
        <v>0</v>
      </c>
      <c r="BI364" s="201">
        <f>IF(N364="nulová",J364,0)</f>
        <v>0</v>
      </c>
      <c r="BJ364" s="22" t="s">
        <v>83</v>
      </c>
      <c r="BK364" s="201">
        <f>ROUND(I364*H364,2)</f>
        <v>0</v>
      </c>
      <c r="BL364" s="22" t="s">
        <v>226</v>
      </c>
      <c r="BM364" s="22" t="s">
        <v>822</v>
      </c>
    </row>
    <row r="365" spans="2:65" s="11" customFormat="1" x14ac:dyDescent="0.3">
      <c r="B365" s="202"/>
      <c r="C365" s="203"/>
      <c r="D365" s="204" t="s">
        <v>156</v>
      </c>
      <c r="E365" s="205" t="s">
        <v>23</v>
      </c>
      <c r="F365" s="206" t="s">
        <v>823</v>
      </c>
      <c r="G365" s="203"/>
      <c r="H365" s="207">
        <v>120</v>
      </c>
      <c r="I365" s="208"/>
      <c r="J365" s="203"/>
      <c r="K365" s="203"/>
      <c r="L365" s="209"/>
      <c r="M365" s="210"/>
      <c r="N365" s="211"/>
      <c r="O365" s="211"/>
      <c r="P365" s="211"/>
      <c r="Q365" s="211"/>
      <c r="R365" s="211"/>
      <c r="S365" s="211"/>
      <c r="T365" s="212"/>
      <c r="AT365" s="213" t="s">
        <v>156</v>
      </c>
      <c r="AU365" s="213" t="s">
        <v>85</v>
      </c>
      <c r="AV365" s="11" t="s">
        <v>85</v>
      </c>
      <c r="AW365" s="11" t="s">
        <v>38</v>
      </c>
      <c r="AX365" s="11" t="s">
        <v>83</v>
      </c>
      <c r="AY365" s="213" t="s">
        <v>147</v>
      </c>
    </row>
    <row r="366" spans="2:65" s="1" customFormat="1" ht="38.25" customHeight="1" x14ac:dyDescent="0.3">
      <c r="B366" s="39"/>
      <c r="C366" s="190" t="s">
        <v>824</v>
      </c>
      <c r="D366" s="190" t="s">
        <v>149</v>
      </c>
      <c r="E366" s="191" t="s">
        <v>825</v>
      </c>
      <c r="F366" s="192" t="s">
        <v>826</v>
      </c>
      <c r="G366" s="193" t="s">
        <v>308</v>
      </c>
      <c r="H366" s="194">
        <v>2.9</v>
      </c>
      <c r="I366" s="195"/>
      <c r="J366" s="196">
        <f>ROUND(I366*H366,2)</f>
        <v>0</v>
      </c>
      <c r="K366" s="192" t="s">
        <v>153</v>
      </c>
      <c r="L366" s="59"/>
      <c r="M366" s="197" t="s">
        <v>23</v>
      </c>
      <c r="N366" s="198" t="s">
        <v>46</v>
      </c>
      <c r="O366" s="40"/>
      <c r="P366" s="199">
        <f>O366*H366</f>
        <v>0</v>
      </c>
      <c r="Q366" s="199">
        <v>0</v>
      </c>
      <c r="R366" s="199">
        <f>Q366*H366</f>
        <v>0</v>
      </c>
      <c r="S366" s="199">
        <v>0</v>
      </c>
      <c r="T366" s="200">
        <f>S366*H366</f>
        <v>0</v>
      </c>
      <c r="AR366" s="22" t="s">
        <v>226</v>
      </c>
      <c r="AT366" s="22" t="s">
        <v>149</v>
      </c>
      <c r="AU366" s="22" t="s">
        <v>85</v>
      </c>
      <c r="AY366" s="22" t="s">
        <v>147</v>
      </c>
      <c r="BE366" s="201">
        <f>IF(N366="základní",J366,0)</f>
        <v>0</v>
      </c>
      <c r="BF366" s="201">
        <f>IF(N366="snížená",J366,0)</f>
        <v>0</v>
      </c>
      <c r="BG366" s="201">
        <f>IF(N366="zákl. přenesená",J366,0)</f>
        <v>0</v>
      </c>
      <c r="BH366" s="201">
        <f>IF(N366="sníž. přenesená",J366,0)</f>
        <v>0</v>
      </c>
      <c r="BI366" s="201">
        <f>IF(N366="nulová",J366,0)</f>
        <v>0</v>
      </c>
      <c r="BJ366" s="22" t="s">
        <v>83</v>
      </c>
      <c r="BK366" s="201">
        <f>ROUND(I366*H366,2)</f>
        <v>0</v>
      </c>
      <c r="BL366" s="22" t="s">
        <v>226</v>
      </c>
      <c r="BM366" s="22" t="s">
        <v>827</v>
      </c>
    </row>
    <row r="367" spans="2:65" s="10" customFormat="1" ht="29.85" customHeight="1" x14ac:dyDescent="0.3">
      <c r="B367" s="174"/>
      <c r="C367" s="175"/>
      <c r="D367" s="176" t="s">
        <v>74</v>
      </c>
      <c r="E367" s="188" t="s">
        <v>828</v>
      </c>
      <c r="F367" s="188" t="s">
        <v>829</v>
      </c>
      <c r="G367" s="175"/>
      <c r="H367" s="175"/>
      <c r="I367" s="178"/>
      <c r="J367" s="189">
        <f>BK367</f>
        <v>0</v>
      </c>
      <c r="K367" s="175"/>
      <c r="L367" s="180"/>
      <c r="M367" s="181"/>
      <c r="N367" s="182"/>
      <c r="O367" s="182"/>
      <c r="P367" s="183">
        <f>SUM(P368:P375)</f>
        <v>0</v>
      </c>
      <c r="Q367" s="182"/>
      <c r="R367" s="183">
        <f>SUM(R368:R375)</f>
        <v>2.9232000000000001E-2</v>
      </c>
      <c r="S367" s="182"/>
      <c r="T367" s="184">
        <f>SUM(T368:T375)</f>
        <v>0</v>
      </c>
      <c r="AR367" s="185" t="s">
        <v>85</v>
      </c>
      <c r="AT367" s="186" t="s">
        <v>74</v>
      </c>
      <c r="AU367" s="186" t="s">
        <v>83</v>
      </c>
      <c r="AY367" s="185" t="s">
        <v>147</v>
      </c>
      <c r="BK367" s="187">
        <f>SUM(BK368:BK375)</f>
        <v>0</v>
      </c>
    </row>
    <row r="368" spans="2:65" s="1" customFormat="1" ht="25.5" customHeight="1" x14ac:dyDescent="0.3">
      <c r="B368" s="39"/>
      <c r="C368" s="190" t="s">
        <v>830</v>
      </c>
      <c r="D368" s="190" t="s">
        <v>149</v>
      </c>
      <c r="E368" s="191" t="s">
        <v>831</v>
      </c>
      <c r="F368" s="192" t="s">
        <v>832</v>
      </c>
      <c r="G368" s="193" t="s">
        <v>160</v>
      </c>
      <c r="H368" s="194">
        <v>24</v>
      </c>
      <c r="I368" s="195"/>
      <c r="J368" s="196">
        <f>ROUND(I368*H368,2)</f>
        <v>0</v>
      </c>
      <c r="K368" s="192" t="s">
        <v>153</v>
      </c>
      <c r="L368" s="59"/>
      <c r="M368" s="197" t="s">
        <v>23</v>
      </c>
      <c r="N368" s="198" t="s">
        <v>46</v>
      </c>
      <c r="O368" s="40"/>
      <c r="P368" s="199">
        <f>O368*H368</f>
        <v>0</v>
      </c>
      <c r="Q368" s="199">
        <v>0</v>
      </c>
      <c r="R368" s="199">
        <f>Q368*H368</f>
        <v>0</v>
      </c>
      <c r="S368" s="199">
        <v>0</v>
      </c>
      <c r="T368" s="200">
        <f>S368*H368</f>
        <v>0</v>
      </c>
      <c r="AR368" s="22" t="s">
        <v>226</v>
      </c>
      <c r="AT368" s="22" t="s">
        <v>149</v>
      </c>
      <c r="AU368" s="22" t="s">
        <v>85</v>
      </c>
      <c r="AY368" s="22" t="s">
        <v>147</v>
      </c>
      <c r="BE368" s="201">
        <f>IF(N368="základní",J368,0)</f>
        <v>0</v>
      </c>
      <c r="BF368" s="201">
        <f>IF(N368="snížená",J368,0)</f>
        <v>0</v>
      </c>
      <c r="BG368" s="201">
        <f>IF(N368="zákl. přenesená",J368,0)</f>
        <v>0</v>
      </c>
      <c r="BH368" s="201">
        <f>IF(N368="sníž. přenesená",J368,0)</f>
        <v>0</v>
      </c>
      <c r="BI368" s="201">
        <f>IF(N368="nulová",J368,0)</f>
        <v>0</v>
      </c>
      <c r="BJ368" s="22" t="s">
        <v>83</v>
      </c>
      <c r="BK368" s="201">
        <f>ROUND(I368*H368,2)</f>
        <v>0</v>
      </c>
      <c r="BL368" s="22" t="s">
        <v>226</v>
      </c>
      <c r="BM368" s="22" t="s">
        <v>833</v>
      </c>
    </row>
    <row r="369" spans="2:65" s="11" customFormat="1" x14ac:dyDescent="0.3">
      <c r="B369" s="202"/>
      <c r="C369" s="203"/>
      <c r="D369" s="204" t="s">
        <v>156</v>
      </c>
      <c r="E369" s="205" t="s">
        <v>23</v>
      </c>
      <c r="F369" s="206" t="s">
        <v>834</v>
      </c>
      <c r="G369" s="203"/>
      <c r="H369" s="207">
        <v>24</v>
      </c>
      <c r="I369" s="208"/>
      <c r="J369" s="203"/>
      <c r="K369" s="203"/>
      <c r="L369" s="209"/>
      <c r="M369" s="210"/>
      <c r="N369" s="211"/>
      <c r="O369" s="211"/>
      <c r="P369" s="211"/>
      <c r="Q369" s="211"/>
      <c r="R369" s="211"/>
      <c r="S369" s="211"/>
      <c r="T369" s="212"/>
      <c r="AT369" s="213" t="s">
        <v>156</v>
      </c>
      <c r="AU369" s="213" t="s">
        <v>85</v>
      </c>
      <c r="AV369" s="11" t="s">
        <v>85</v>
      </c>
      <c r="AW369" s="11" t="s">
        <v>38</v>
      </c>
      <c r="AX369" s="11" t="s">
        <v>83</v>
      </c>
      <c r="AY369" s="213" t="s">
        <v>147</v>
      </c>
    </row>
    <row r="370" spans="2:65" s="1" customFormat="1" ht="16.5" customHeight="1" x14ac:dyDescent="0.3">
      <c r="B370" s="39"/>
      <c r="C370" s="214" t="s">
        <v>835</v>
      </c>
      <c r="D370" s="214" t="s">
        <v>320</v>
      </c>
      <c r="E370" s="215" t="s">
        <v>836</v>
      </c>
      <c r="F370" s="216" t="s">
        <v>837</v>
      </c>
      <c r="G370" s="217" t="s">
        <v>160</v>
      </c>
      <c r="H370" s="218">
        <v>24.48</v>
      </c>
      <c r="I370" s="219"/>
      <c r="J370" s="220">
        <f>ROUND(I370*H370,2)</f>
        <v>0</v>
      </c>
      <c r="K370" s="216" t="s">
        <v>153</v>
      </c>
      <c r="L370" s="221"/>
      <c r="M370" s="222" t="s">
        <v>23</v>
      </c>
      <c r="N370" s="223" t="s">
        <v>46</v>
      </c>
      <c r="O370" s="40"/>
      <c r="P370" s="199">
        <f>O370*H370</f>
        <v>0</v>
      </c>
      <c r="Q370" s="199">
        <v>1E-3</v>
      </c>
      <c r="R370" s="199">
        <f>Q370*H370</f>
        <v>2.4480000000000002E-2</v>
      </c>
      <c r="S370" s="199">
        <v>0</v>
      </c>
      <c r="T370" s="200">
        <f>S370*H370</f>
        <v>0</v>
      </c>
      <c r="AR370" s="22" t="s">
        <v>297</v>
      </c>
      <c r="AT370" s="22" t="s">
        <v>320</v>
      </c>
      <c r="AU370" s="22" t="s">
        <v>85</v>
      </c>
      <c r="AY370" s="22" t="s">
        <v>147</v>
      </c>
      <c r="BE370" s="201">
        <f>IF(N370="základní",J370,0)</f>
        <v>0</v>
      </c>
      <c r="BF370" s="201">
        <f>IF(N370="snížená",J370,0)</f>
        <v>0</v>
      </c>
      <c r="BG370" s="201">
        <f>IF(N370="zákl. přenesená",J370,0)</f>
        <v>0</v>
      </c>
      <c r="BH370" s="201">
        <f>IF(N370="sníž. přenesená",J370,0)</f>
        <v>0</v>
      </c>
      <c r="BI370" s="201">
        <f>IF(N370="nulová",J370,0)</f>
        <v>0</v>
      </c>
      <c r="BJ370" s="22" t="s">
        <v>83</v>
      </c>
      <c r="BK370" s="201">
        <f>ROUND(I370*H370,2)</f>
        <v>0</v>
      </c>
      <c r="BL370" s="22" t="s">
        <v>226</v>
      </c>
      <c r="BM370" s="22" t="s">
        <v>838</v>
      </c>
    </row>
    <row r="371" spans="2:65" s="11" customFormat="1" x14ac:dyDescent="0.3">
      <c r="B371" s="202"/>
      <c r="C371" s="203"/>
      <c r="D371" s="204" t="s">
        <v>156</v>
      </c>
      <c r="E371" s="203"/>
      <c r="F371" s="206" t="s">
        <v>839</v>
      </c>
      <c r="G371" s="203"/>
      <c r="H371" s="207">
        <v>24.48</v>
      </c>
      <c r="I371" s="208"/>
      <c r="J371" s="203"/>
      <c r="K371" s="203"/>
      <c r="L371" s="209"/>
      <c r="M371" s="210"/>
      <c r="N371" s="211"/>
      <c r="O371" s="211"/>
      <c r="P371" s="211"/>
      <c r="Q371" s="211"/>
      <c r="R371" s="211"/>
      <c r="S371" s="211"/>
      <c r="T371" s="212"/>
      <c r="AT371" s="213" t="s">
        <v>156</v>
      </c>
      <c r="AU371" s="213" t="s">
        <v>85</v>
      </c>
      <c r="AV371" s="11" t="s">
        <v>85</v>
      </c>
      <c r="AW371" s="11" t="s">
        <v>6</v>
      </c>
      <c r="AX371" s="11" t="s">
        <v>83</v>
      </c>
      <c r="AY371" s="213" t="s">
        <v>147</v>
      </c>
    </row>
    <row r="372" spans="2:65" s="1" customFormat="1" ht="25.5" customHeight="1" x14ac:dyDescent="0.3">
      <c r="B372" s="39"/>
      <c r="C372" s="190" t="s">
        <v>840</v>
      </c>
      <c r="D372" s="190" t="s">
        <v>149</v>
      </c>
      <c r="E372" s="191" t="s">
        <v>841</v>
      </c>
      <c r="F372" s="192" t="s">
        <v>842</v>
      </c>
      <c r="G372" s="193" t="s">
        <v>160</v>
      </c>
      <c r="H372" s="194">
        <v>24</v>
      </c>
      <c r="I372" s="195"/>
      <c r="J372" s="196">
        <f>ROUND(I372*H372,2)</f>
        <v>0</v>
      </c>
      <c r="K372" s="192" t="s">
        <v>153</v>
      </c>
      <c r="L372" s="59"/>
      <c r="M372" s="197" t="s">
        <v>23</v>
      </c>
      <c r="N372" s="198" t="s">
        <v>46</v>
      </c>
      <c r="O372" s="40"/>
      <c r="P372" s="199">
        <f>O372*H372</f>
        <v>0</v>
      </c>
      <c r="Q372" s="199">
        <v>0</v>
      </c>
      <c r="R372" s="199">
        <f>Q372*H372</f>
        <v>0</v>
      </c>
      <c r="S372" s="199">
        <v>0</v>
      </c>
      <c r="T372" s="200">
        <f>S372*H372</f>
        <v>0</v>
      </c>
      <c r="AR372" s="22" t="s">
        <v>226</v>
      </c>
      <c r="AT372" s="22" t="s">
        <v>149</v>
      </c>
      <c r="AU372" s="22" t="s">
        <v>85</v>
      </c>
      <c r="AY372" s="22" t="s">
        <v>147</v>
      </c>
      <c r="BE372" s="201">
        <f>IF(N372="základní",J372,0)</f>
        <v>0</v>
      </c>
      <c r="BF372" s="201">
        <f>IF(N372="snížená",J372,0)</f>
        <v>0</v>
      </c>
      <c r="BG372" s="201">
        <f>IF(N372="zákl. přenesená",J372,0)</f>
        <v>0</v>
      </c>
      <c r="BH372" s="201">
        <f>IF(N372="sníž. přenesená",J372,0)</f>
        <v>0</v>
      </c>
      <c r="BI372" s="201">
        <f>IF(N372="nulová",J372,0)</f>
        <v>0</v>
      </c>
      <c r="BJ372" s="22" t="s">
        <v>83</v>
      </c>
      <c r="BK372" s="201">
        <f>ROUND(I372*H372,2)</f>
        <v>0</v>
      </c>
      <c r="BL372" s="22" t="s">
        <v>226</v>
      </c>
      <c r="BM372" s="22" t="s">
        <v>843</v>
      </c>
    </row>
    <row r="373" spans="2:65" s="1" customFormat="1" ht="16.5" customHeight="1" x14ac:dyDescent="0.3">
      <c r="B373" s="39"/>
      <c r="C373" s="214" t="s">
        <v>844</v>
      </c>
      <c r="D373" s="214" t="s">
        <v>320</v>
      </c>
      <c r="E373" s="215" t="s">
        <v>845</v>
      </c>
      <c r="F373" s="216" t="s">
        <v>846</v>
      </c>
      <c r="G373" s="217" t="s">
        <v>160</v>
      </c>
      <c r="H373" s="218">
        <v>26.4</v>
      </c>
      <c r="I373" s="219"/>
      <c r="J373" s="220">
        <f>ROUND(I373*H373,2)</f>
        <v>0</v>
      </c>
      <c r="K373" s="216" t="s">
        <v>153</v>
      </c>
      <c r="L373" s="221"/>
      <c r="M373" s="222" t="s">
        <v>23</v>
      </c>
      <c r="N373" s="223" t="s">
        <v>46</v>
      </c>
      <c r="O373" s="40"/>
      <c r="P373" s="199">
        <f>O373*H373</f>
        <v>0</v>
      </c>
      <c r="Q373" s="199">
        <v>1.8000000000000001E-4</v>
      </c>
      <c r="R373" s="199">
        <f>Q373*H373</f>
        <v>4.7520000000000001E-3</v>
      </c>
      <c r="S373" s="199">
        <v>0</v>
      </c>
      <c r="T373" s="200">
        <f>S373*H373</f>
        <v>0</v>
      </c>
      <c r="AR373" s="22" t="s">
        <v>297</v>
      </c>
      <c r="AT373" s="22" t="s">
        <v>320</v>
      </c>
      <c r="AU373" s="22" t="s">
        <v>85</v>
      </c>
      <c r="AY373" s="22" t="s">
        <v>147</v>
      </c>
      <c r="BE373" s="201">
        <f>IF(N373="základní",J373,0)</f>
        <v>0</v>
      </c>
      <c r="BF373" s="201">
        <f>IF(N373="snížená",J373,0)</f>
        <v>0</v>
      </c>
      <c r="BG373" s="201">
        <f>IF(N373="zákl. přenesená",J373,0)</f>
        <v>0</v>
      </c>
      <c r="BH373" s="201">
        <f>IF(N373="sníž. přenesená",J373,0)</f>
        <v>0</v>
      </c>
      <c r="BI373" s="201">
        <f>IF(N373="nulová",J373,0)</f>
        <v>0</v>
      </c>
      <c r="BJ373" s="22" t="s">
        <v>83</v>
      </c>
      <c r="BK373" s="201">
        <f>ROUND(I373*H373,2)</f>
        <v>0</v>
      </c>
      <c r="BL373" s="22" t="s">
        <v>226</v>
      </c>
      <c r="BM373" s="22" t="s">
        <v>847</v>
      </c>
    </row>
    <row r="374" spans="2:65" s="11" customFormat="1" x14ac:dyDescent="0.3">
      <c r="B374" s="202"/>
      <c r="C374" s="203"/>
      <c r="D374" s="204" t="s">
        <v>156</v>
      </c>
      <c r="E374" s="203"/>
      <c r="F374" s="206" t="s">
        <v>848</v>
      </c>
      <c r="G374" s="203"/>
      <c r="H374" s="207">
        <v>26.4</v>
      </c>
      <c r="I374" s="208"/>
      <c r="J374" s="203"/>
      <c r="K374" s="203"/>
      <c r="L374" s="209"/>
      <c r="M374" s="210"/>
      <c r="N374" s="211"/>
      <c r="O374" s="211"/>
      <c r="P374" s="211"/>
      <c r="Q374" s="211"/>
      <c r="R374" s="211"/>
      <c r="S374" s="211"/>
      <c r="T374" s="212"/>
      <c r="AT374" s="213" t="s">
        <v>156</v>
      </c>
      <c r="AU374" s="213" t="s">
        <v>85</v>
      </c>
      <c r="AV374" s="11" t="s">
        <v>85</v>
      </c>
      <c r="AW374" s="11" t="s">
        <v>6</v>
      </c>
      <c r="AX374" s="11" t="s">
        <v>83</v>
      </c>
      <c r="AY374" s="213" t="s">
        <v>147</v>
      </c>
    </row>
    <row r="375" spans="2:65" s="1" customFormat="1" ht="38.25" customHeight="1" x14ac:dyDescent="0.3">
      <c r="B375" s="39"/>
      <c r="C375" s="190" t="s">
        <v>849</v>
      </c>
      <c r="D375" s="190" t="s">
        <v>149</v>
      </c>
      <c r="E375" s="191" t="s">
        <v>850</v>
      </c>
      <c r="F375" s="192" t="s">
        <v>851</v>
      </c>
      <c r="G375" s="193" t="s">
        <v>308</v>
      </c>
      <c r="H375" s="194">
        <v>2.9000000000000001E-2</v>
      </c>
      <c r="I375" s="195"/>
      <c r="J375" s="196">
        <f>ROUND(I375*H375,2)</f>
        <v>0</v>
      </c>
      <c r="K375" s="192" t="s">
        <v>153</v>
      </c>
      <c r="L375" s="59"/>
      <c r="M375" s="197" t="s">
        <v>23</v>
      </c>
      <c r="N375" s="198" t="s">
        <v>46</v>
      </c>
      <c r="O375" s="40"/>
      <c r="P375" s="199">
        <f>O375*H375</f>
        <v>0</v>
      </c>
      <c r="Q375" s="199">
        <v>0</v>
      </c>
      <c r="R375" s="199">
        <f>Q375*H375</f>
        <v>0</v>
      </c>
      <c r="S375" s="199">
        <v>0</v>
      </c>
      <c r="T375" s="200">
        <f>S375*H375</f>
        <v>0</v>
      </c>
      <c r="AR375" s="22" t="s">
        <v>226</v>
      </c>
      <c r="AT375" s="22" t="s">
        <v>149</v>
      </c>
      <c r="AU375" s="22" t="s">
        <v>85</v>
      </c>
      <c r="AY375" s="22" t="s">
        <v>147</v>
      </c>
      <c r="BE375" s="201">
        <f>IF(N375="základní",J375,0)</f>
        <v>0</v>
      </c>
      <c r="BF375" s="201">
        <f>IF(N375="snížená",J375,0)</f>
        <v>0</v>
      </c>
      <c r="BG375" s="201">
        <f>IF(N375="zákl. přenesená",J375,0)</f>
        <v>0</v>
      </c>
      <c r="BH375" s="201">
        <f>IF(N375="sníž. přenesená",J375,0)</f>
        <v>0</v>
      </c>
      <c r="BI375" s="201">
        <f>IF(N375="nulová",J375,0)</f>
        <v>0</v>
      </c>
      <c r="BJ375" s="22" t="s">
        <v>83</v>
      </c>
      <c r="BK375" s="201">
        <f>ROUND(I375*H375,2)</f>
        <v>0</v>
      </c>
      <c r="BL375" s="22" t="s">
        <v>226</v>
      </c>
      <c r="BM375" s="22" t="s">
        <v>852</v>
      </c>
    </row>
    <row r="376" spans="2:65" s="10" customFormat="1" ht="29.85" customHeight="1" x14ac:dyDescent="0.3">
      <c r="B376" s="174"/>
      <c r="C376" s="175"/>
      <c r="D376" s="176" t="s">
        <v>74</v>
      </c>
      <c r="E376" s="188" t="s">
        <v>853</v>
      </c>
      <c r="F376" s="188" t="s">
        <v>854</v>
      </c>
      <c r="G376" s="175"/>
      <c r="H376" s="175"/>
      <c r="I376" s="178"/>
      <c r="J376" s="189">
        <f>BK376</f>
        <v>0</v>
      </c>
      <c r="K376" s="175"/>
      <c r="L376" s="180"/>
      <c r="M376" s="181"/>
      <c r="N376" s="182"/>
      <c r="O376" s="182"/>
      <c r="P376" s="183">
        <f>SUM(P377:P380)</f>
        <v>0</v>
      </c>
      <c r="Q376" s="182"/>
      <c r="R376" s="183">
        <f>SUM(R377:R380)</f>
        <v>1.1599999999999999E-2</v>
      </c>
      <c r="S376" s="182"/>
      <c r="T376" s="184">
        <f>SUM(T377:T380)</f>
        <v>0.10068000000000001</v>
      </c>
      <c r="AR376" s="185" t="s">
        <v>85</v>
      </c>
      <c r="AT376" s="186" t="s">
        <v>74</v>
      </c>
      <c r="AU376" s="186" t="s">
        <v>83</v>
      </c>
      <c r="AY376" s="185" t="s">
        <v>147</v>
      </c>
      <c r="BK376" s="187">
        <f>SUM(BK377:BK380)</f>
        <v>0</v>
      </c>
    </row>
    <row r="377" spans="2:65" s="1" customFormat="1" ht="16.5" customHeight="1" x14ac:dyDescent="0.3">
      <c r="B377" s="39"/>
      <c r="C377" s="190" t="s">
        <v>855</v>
      </c>
      <c r="D377" s="190" t="s">
        <v>149</v>
      </c>
      <c r="E377" s="191" t="s">
        <v>856</v>
      </c>
      <c r="F377" s="192" t="s">
        <v>857</v>
      </c>
      <c r="G377" s="193" t="s">
        <v>199</v>
      </c>
      <c r="H377" s="194">
        <v>1</v>
      </c>
      <c r="I377" s="195"/>
      <c r="J377" s="196">
        <f>ROUND(I377*H377,2)</f>
        <v>0</v>
      </c>
      <c r="K377" s="192" t="s">
        <v>153</v>
      </c>
      <c r="L377" s="59"/>
      <c r="M377" s="197" t="s">
        <v>23</v>
      </c>
      <c r="N377" s="198" t="s">
        <v>46</v>
      </c>
      <c r="O377" s="40"/>
      <c r="P377" s="199">
        <f>O377*H377</f>
        <v>0</v>
      </c>
      <c r="Q377" s="199">
        <v>1.1599999999999999E-2</v>
      </c>
      <c r="R377" s="199">
        <f>Q377*H377</f>
        <v>1.1599999999999999E-2</v>
      </c>
      <c r="S377" s="199">
        <v>0</v>
      </c>
      <c r="T377" s="200">
        <f>S377*H377</f>
        <v>0</v>
      </c>
      <c r="AR377" s="22" t="s">
        <v>226</v>
      </c>
      <c r="AT377" s="22" t="s">
        <v>149</v>
      </c>
      <c r="AU377" s="22" t="s">
        <v>85</v>
      </c>
      <c r="AY377" s="22" t="s">
        <v>147</v>
      </c>
      <c r="BE377" s="201">
        <f>IF(N377="základní",J377,0)</f>
        <v>0</v>
      </c>
      <c r="BF377" s="201">
        <f>IF(N377="snížená",J377,0)</f>
        <v>0</v>
      </c>
      <c r="BG377" s="201">
        <f>IF(N377="zákl. přenesená",J377,0)</f>
        <v>0</v>
      </c>
      <c r="BH377" s="201">
        <f>IF(N377="sníž. přenesená",J377,0)</f>
        <v>0</v>
      </c>
      <c r="BI377" s="201">
        <f>IF(N377="nulová",J377,0)</f>
        <v>0</v>
      </c>
      <c r="BJ377" s="22" t="s">
        <v>83</v>
      </c>
      <c r="BK377" s="201">
        <f>ROUND(I377*H377,2)</f>
        <v>0</v>
      </c>
      <c r="BL377" s="22" t="s">
        <v>226</v>
      </c>
      <c r="BM377" s="22" t="s">
        <v>858</v>
      </c>
    </row>
    <row r="378" spans="2:65" s="11" customFormat="1" x14ac:dyDescent="0.3">
      <c r="B378" s="202"/>
      <c r="C378" s="203"/>
      <c r="D378" s="204" t="s">
        <v>156</v>
      </c>
      <c r="E378" s="205" t="s">
        <v>23</v>
      </c>
      <c r="F378" s="206" t="s">
        <v>859</v>
      </c>
      <c r="G378" s="203"/>
      <c r="H378" s="207">
        <v>1</v>
      </c>
      <c r="I378" s="208"/>
      <c r="J378" s="203"/>
      <c r="K378" s="203"/>
      <c r="L378" s="209"/>
      <c r="M378" s="210"/>
      <c r="N378" s="211"/>
      <c r="O378" s="211"/>
      <c r="P378" s="211"/>
      <c r="Q378" s="211"/>
      <c r="R378" s="211"/>
      <c r="S378" s="211"/>
      <c r="T378" s="212"/>
      <c r="AT378" s="213" t="s">
        <v>156</v>
      </c>
      <c r="AU378" s="213" t="s">
        <v>85</v>
      </c>
      <c r="AV378" s="11" t="s">
        <v>85</v>
      </c>
      <c r="AW378" s="11" t="s">
        <v>38</v>
      </c>
      <c r="AX378" s="11" t="s">
        <v>83</v>
      </c>
      <c r="AY378" s="213" t="s">
        <v>147</v>
      </c>
    </row>
    <row r="379" spans="2:65" s="1" customFormat="1" ht="16.5" customHeight="1" x14ac:dyDescent="0.3">
      <c r="B379" s="39"/>
      <c r="C379" s="190" t="s">
        <v>860</v>
      </c>
      <c r="D379" s="190" t="s">
        <v>149</v>
      </c>
      <c r="E379" s="191" t="s">
        <v>861</v>
      </c>
      <c r="F379" s="192" t="s">
        <v>862</v>
      </c>
      <c r="G379" s="193" t="s">
        <v>166</v>
      </c>
      <c r="H379" s="194">
        <v>4</v>
      </c>
      <c r="I379" s="195"/>
      <c r="J379" s="196">
        <f>ROUND(I379*H379,2)</f>
        <v>0</v>
      </c>
      <c r="K379" s="192" t="s">
        <v>153</v>
      </c>
      <c r="L379" s="59"/>
      <c r="M379" s="197" t="s">
        <v>23</v>
      </c>
      <c r="N379" s="198" t="s">
        <v>46</v>
      </c>
      <c r="O379" s="40"/>
      <c r="P379" s="199">
        <f>O379*H379</f>
        <v>0</v>
      </c>
      <c r="Q379" s="199">
        <v>0</v>
      </c>
      <c r="R379" s="199">
        <f>Q379*H379</f>
        <v>0</v>
      </c>
      <c r="S379" s="199">
        <v>2.5170000000000001E-2</v>
      </c>
      <c r="T379" s="200">
        <f>S379*H379</f>
        <v>0.10068000000000001</v>
      </c>
      <c r="AR379" s="22" t="s">
        <v>226</v>
      </c>
      <c r="AT379" s="22" t="s">
        <v>149</v>
      </c>
      <c r="AU379" s="22" t="s">
        <v>85</v>
      </c>
      <c r="AY379" s="22" t="s">
        <v>147</v>
      </c>
      <c r="BE379" s="201">
        <f>IF(N379="základní",J379,0)</f>
        <v>0</v>
      </c>
      <c r="BF379" s="201">
        <f>IF(N379="snížená",J379,0)</f>
        <v>0</v>
      </c>
      <c r="BG379" s="201">
        <f>IF(N379="zákl. přenesená",J379,0)</f>
        <v>0</v>
      </c>
      <c r="BH379" s="201">
        <f>IF(N379="sníž. přenesená",J379,0)</f>
        <v>0</v>
      </c>
      <c r="BI379" s="201">
        <f>IF(N379="nulová",J379,0)</f>
        <v>0</v>
      </c>
      <c r="BJ379" s="22" t="s">
        <v>83</v>
      </c>
      <c r="BK379" s="201">
        <f>ROUND(I379*H379,2)</f>
        <v>0</v>
      </c>
      <c r="BL379" s="22" t="s">
        <v>226</v>
      </c>
      <c r="BM379" s="22" t="s">
        <v>863</v>
      </c>
    </row>
    <row r="380" spans="2:65" s="1" customFormat="1" ht="38.25" customHeight="1" x14ac:dyDescent="0.3">
      <c r="B380" s="39"/>
      <c r="C380" s="190" t="s">
        <v>864</v>
      </c>
      <c r="D380" s="190" t="s">
        <v>149</v>
      </c>
      <c r="E380" s="191" t="s">
        <v>865</v>
      </c>
      <c r="F380" s="192" t="s">
        <v>866</v>
      </c>
      <c r="G380" s="193" t="s">
        <v>308</v>
      </c>
      <c r="H380" s="194">
        <v>1.2E-2</v>
      </c>
      <c r="I380" s="195"/>
      <c r="J380" s="196">
        <f>ROUND(I380*H380,2)</f>
        <v>0</v>
      </c>
      <c r="K380" s="192" t="s">
        <v>153</v>
      </c>
      <c r="L380" s="59"/>
      <c r="M380" s="197" t="s">
        <v>23</v>
      </c>
      <c r="N380" s="198" t="s">
        <v>46</v>
      </c>
      <c r="O380" s="40"/>
      <c r="P380" s="199">
        <f>O380*H380</f>
        <v>0</v>
      </c>
      <c r="Q380" s="199">
        <v>0</v>
      </c>
      <c r="R380" s="199">
        <f>Q380*H380</f>
        <v>0</v>
      </c>
      <c r="S380" s="199">
        <v>0</v>
      </c>
      <c r="T380" s="200">
        <f>S380*H380</f>
        <v>0</v>
      </c>
      <c r="AR380" s="22" t="s">
        <v>226</v>
      </c>
      <c r="AT380" s="22" t="s">
        <v>149</v>
      </c>
      <c r="AU380" s="22" t="s">
        <v>85</v>
      </c>
      <c r="AY380" s="22" t="s">
        <v>147</v>
      </c>
      <c r="BE380" s="201">
        <f>IF(N380="základní",J380,0)</f>
        <v>0</v>
      </c>
      <c r="BF380" s="201">
        <f>IF(N380="snížená",J380,0)</f>
        <v>0</v>
      </c>
      <c r="BG380" s="201">
        <f>IF(N380="zákl. přenesená",J380,0)</f>
        <v>0</v>
      </c>
      <c r="BH380" s="201">
        <f>IF(N380="sníž. přenesená",J380,0)</f>
        <v>0</v>
      </c>
      <c r="BI380" s="201">
        <f>IF(N380="nulová",J380,0)</f>
        <v>0</v>
      </c>
      <c r="BJ380" s="22" t="s">
        <v>83</v>
      </c>
      <c r="BK380" s="201">
        <f>ROUND(I380*H380,2)</f>
        <v>0</v>
      </c>
      <c r="BL380" s="22" t="s">
        <v>226</v>
      </c>
      <c r="BM380" s="22" t="s">
        <v>867</v>
      </c>
    </row>
    <row r="381" spans="2:65" s="10" customFormat="1" ht="29.85" customHeight="1" x14ac:dyDescent="0.3">
      <c r="B381" s="174"/>
      <c r="C381" s="175"/>
      <c r="D381" s="176" t="s">
        <v>74</v>
      </c>
      <c r="E381" s="188" t="s">
        <v>868</v>
      </c>
      <c r="F381" s="188" t="s">
        <v>869</v>
      </c>
      <c r="G381" s="175"/>
      <c r="H381" s="175"/>
      <c r="I381" s="178"/>
      <c r="J381" s="189">
        <f>BK381</f>
        <v>0</v>
      </c>
      <c r="K381" s="175"/>
      <c r="L381" s="180"/>
      <c r="M381" s="181"/>
      <c r="N381" s="182"/>
      <c r="O381" s="182"/>
      <c r="P381" s="183">
        <f>SUM(P382:P385)</f>
        <v>0</v>
      </c>
      <c r="Q381" s="182"/>
      <c r="R381" s="183">
        <f>SUM(R382:R385)</f>
        <v>1.1939999999999999E-2</v>
      </c>
      <c r="S381" s="182"/>
      <c r="T381" s="184">
        <f>SUM(T382:T385)</f>
        <v>0.14280000000000001</v>
      </c>
      <c r="AR381" s="185" t="s">
        <v>85</v>
      </c>
      <c r="AT381" s="186" t="s">
        <v>74</v>
      </c>
      <c r="AU381" s="186" t="s">
        <v>83</v>
      </c>
      <c r="AY381" s="185" t="s">
        <v>147</v>
      </c>
      <c r="BK381" s="187">
        <f>SUM(BK382:BK385)</f>
        <v>0</v>
      </c>
    </row>
    <row r="382" spans="2:65" s="1" customFormat="1" ht="16.5" customHeight="1" x14ac:dyDescent="0.3">
      <c r="B382" s="39"/>
      <c r="C382" s="190" t="s">
        <v>870</v>
      </c>
      <c r="D382" s="190" t="s">
        <v>149</v>
      </c>
      <c r="E382" s="191" t="s">
        <v>871</v>
      </c>
      <c r="F382" s="192" t="s">
        <v>872</v>
      </c>
      <c r="G382" s="193" t="s">
        <v>166</v>
      </c>
      <c r="H382" s="194">
        <v>6</v>
      </c>
      <c r="I382" s="195"/>
      <c r="J382" s="196">
        <f>ROUND(I382*H382,2)</f>
        <v>0</v>
      </c>
      <c r="K382" s="192" t="s">
        <v>23</v>
      </c>
      <c r="L382" s="59"/>
      <c r="M382" s="197" t="s">
        <v>23</v>
      </c>
      <c r="N382" s="198" t="s">
        <v>46</v>
      </c>
      <c r="O382" s="40"/>
      <c r="P382" s="199">
        <f>O382*H382</f>
        <v>0</v>
      </c>
      <c r="Q382" s="199">
        <v>0</v>
      </c>
      <c r="R382" s="199">
        <f>Q382*H382</f>
        <v>0</v>
      </c>
      <c r="S382" s="199">
        <v>2.3800000000000002E-2</v>
      </c>
      <c r="T382" s="200">
        <f>S382*H382</f>
        <v>0.14280000000000001</v>
      </c>
      <c r="AR382" s="22" t="s">
        <v>226</v>
      </c>
      <c r="AT382" s="22" t="s">
        <v>149</v>
      </c>
      <c r="AU382" s="22" t="s">
        <v>85</v>
      </c>
      <c r="AY382" s="22" t="s">
        <v>147</v>
      </c>
      <c r="BE382" s="201">
        <f>IF(N382="základní",J382,0)</f>
        <v>0</v>
      </c>
      <c r="BF382" s="201">
        <f>IF(N382="snížená",J382,0)</f>
        <v>0</v>
      </c>
      <c r="BG382" s="201">
        <f>IF(N382="zákl. přenesená",J382,0)</f>
        <v>0</v>
      </c>
      <c r="BH382" s="201">
        <f>IF(N382="sníž. přenesená",J382,0)</f>
        <v>0</v>
      </c>
      <c r="BI382" s="201">
        <f>IF(N382="nulová",J382,0)</f>
        <v>0</v>
      </c>
      <c r="BJ382" s="22" t="s">
        <v>83</v>
      </c>
      <c r="BK382" s="201">
        <f>ROUND(I382*H382,2)</f>
        <v>0</v>
      </c>
      <c r="BL382" s="22" t="s">
        <v>226</v>
      </c>
      <c r="BM382" s="22" t="s">
        <v>873</v>
      </c>
    </row>
    <row r="383" spans="2:65" s="11" customFormat="1" x14ac:dyDescent="0.3">
      <c r="B383" s="202"/>
      <c r="C383" s="203"/>
      <c r="D383" s="204" t="s">
        <v>156</v>
      </c>
      <c r="E383" s="205" t="s">
        <v>23</v>
      </c>
      <c r="F383" s="206" t="s">
        <v>874</v>
      </c>
      <c r="G383" s="203"/>
      <c r="H383" s="207">
        <v>6</v>
      </c>
      <c r="I383" s="208"/>
      <c r="J383" s="203"/>
      <c r="K383" s="203"/>
      <c r="L383" s="209"/>
      <c r="M383" s="210"/>
      <c r="N383" s="211"/>
      <c r="O383" s="211"/>
      <c r="P383" s="211"/>
      <c r="Q383" s="211"/>
      <c r="R383" s="211"/>
      <c r="S383" s="211"/>
      <c r="T383" s="212"/>
      <c r="AT383" s="213" t="s">
        <v>156</v>
      </c>
      <c r="AU383" s="213" t="s">
        <v>85</v>
      </c>
      <c r="AV383" s="11" t="s">
        <v>85</v>
      </c>
      <c r="AW383" s="11" t="s">
        <v>38</v>
      </c>
      <c r="AX383" s="11" t="s">
        <v>83</v>
      </c>
      <c r="AY383" s="213" t="s">
        <v>147</v>
      </c>
    </row>
    <row r="384" spans="2:65" s="1" customFormat="1" ht="16.5" customHeight="1" x14ac:dyDescent="0.3">
      <c r="B384" s="39"/>
      <c r="C384" s="190" t="s">
        <v>875</v>
      </c>
      <c r="D384" s="190" t="s">
        <v>149</v>
      </c>
      <c r="E384" s="191" t="s">
        <v>876</v>
      </c>
      <c r="F384" s="192" t="s">
        <v>877</v>
      </c>
      <c r="G384" s="193" t="s">
        <v>166</v>
      </c>
      <c r="H384" s="194">
        <v>6</v>
      </c>
      <c r="I384" s="195"/>
      <c r="J384" s="196">
        <f>ROUND(I384*H384,2)</f>
        <v>0</v>
      </c>
      <c r="K384" s="192" t="s">
        <v>23</v>
      </c>
      <c r="L384" s="59"/>
      <c r="M384" s="197" t="s">
        <v>23</v>
      </c>
      <c r="N384" s="198" t="s">
        <v>46</v>
      </c>
      <c r="O384" s="40"/>
      <c r="P384" s="199">
        <f>O384*H384</f>
        <v>0</v>
      </c>
      <c r="Q384" s="199">
        <v>1.99E-3</v>
      </c>
      <c r="R384" s="199">
        <f>Q384*H384</f>
        <v>1.1939999999999999E-2</v>
      </c>
      <c r="S384" s="199">
        <v>0</v>
      </c>
      <c r="T384" s="200">
        <f>S384*H384</f>
        <v>0</v>
      </c>
      <c r="AR384" s="22" t="s">
        <v>226</v>
      </c>
      <c r="AT384" s="22" t="s">
        <v>149</v>
      </c>
      <c r="AU384" s="22" t="s">
        <v>85</v>
      </c>
      <c r="AY384" s="22" t="s">
        <v>147</v>
      </c>
      <c r="BE384" s="201">
        <f>IF(N384="základní",J384,0)</f>
        <v>0</v>
      </c>
      <c r="BF384" s="201">
        <f>IF(N384="snížená",J384,0)</f>
        <v>0</v>
      </c>
      <c r="BG384" s="201">
        <f>IF(N384="zákl. přenesená",J384,0)</f>
        <v>0</v>
      </c>
      <c r="BH384" s="201">
        <f>IF(N384="sníž. přenesená",J384,0)</f>
        <v>0</v>
      </c>
      <c r="BI384" s="201">
        <f>IF(N384="nulová",J384,0)</f>
        <v>0</v>
      </c>
      <c r="BJ384" s="22" t="s">
        <v>83</v>
      </c>
      <c r="BK384" s="201">
        <f>ROUND(I384*H384,2)</f>
        <v>0</v>
      </c>
      <c r="BL384" s="22" t="s">
        <v>226</v>
      </c>
      <c r="BM384" s="22" t="s">
        <v>878</v>
      </c>
    </row>
    <row r="385" spans="2:65" s="1" customFormat="1" ht="38.25" customHeight="1" x14ac:dyDescent="0.3">
      <c r="B385" s="39"/>
      <c r="C385" s="190" t="s">
        <v>879</v>
      </c>
      <c r="D385" s="190" t="s">
        <v>149</v>
      </c>
      <c r="E385" s="191" t="s">
        <v>880</v>
      </c>
      <c r="F385" s="192" t="s">
        <v>881</v>
      </c>
      <c r="G385" s="193" t="s">
        <v>308</v>
      </c>
      <c r="H385" s="194">
        <v>1.2E-2</v>
      </c>
      <c r="I385" s="195"/>
      <c r="J385" s="196">
        <f>ROUND(I385*H385,2)</f>
        <v>0</v>
      </c>
      <c r="K385" s="192" t="s">
        <v>153</v>
      </c>
      <c r="L385" s="59"/>
      <c r="M385" s="197" t="s">
        <v>23</v>
      </c>
      <c r="N385" s="198" t="s">
        <v>46</v>
      </c>
      <c r="O385" s="40"/>
      <c r="P385" s="199">
        <f>O385*H385</f>
        <v>0</v>
      </c>
      <c r="Q385" s="199">
        <v>0</v>
      </c>
      <c r="R385" s="199">
        <f>Q385*H385</f>
        <v>0</v>
      </c>
      <c r="S385" s="199">
        <v>0</v>
      </c>
      <c r="T385" s="200">
        <f>S385*H385</f>
        <v>0</v>
      </c>
      <c r="AR385" s="22" t="s">
        <v>226</v>
      </c>
      <c r="AT385" s="22" t="s">
        <v>149</v>
      </c>
      <c r="AU385" s="22" t="s">
        <v>85</v>
      </c>
      <c r="AY385" s="22" t="s">
        <v>147</v>
      </c>
      <c r="BE385" s="201">
        <f>IF(N385="základní",J385,0)</f>
        <v>0</v>
      </c>
      <c r="BF385" s="201">
        <f>IF(N385="snížená",J385,0)</f>
        <v>0</v>
      </c>
      <c r="BG385" s="201">
        <f>IF(N385="zákl. přenesená",J385,0)</f>
        <v>0</v>
      </c>
      <c r="BH385" s="201">
        <f>IF(N385="sníž. přenesená",J385,0)</f>
        <v>0</v>
      </c>
      <c r="BI385" s="201">
        <f>IF(N385="nulová",J385,0)</f>
        <v>0</v>
      </c>
      <c r="BJ385" s="22" t="s">
        <v>83</v>
      </c>
      <c r="BK385" s="201">
        <f>ROUND(I385*H385,2)</f>
        <v>0</v>
      </c>
      <c r="BL385" s="22" t="s">
        <v>226</v>
      </c>
      <c r="BM385" s="22" t="s">
        <v>882</v>
      </c>
    </row>
    <row r="386" spans="2:65" s="10" customFormat="1" ht="29.85" customHeight="1" x14ac:dyDescent="0.3">
      <c r="B386" s="174"/>
      <c r="C386" s="175"/>
      <c r="D386" s="176" t="s">
        <v>74</v>
      </c>
      <c r="E386" s="188" t="s">
        <v>883</v>
      </c>
      <c r="F386" s="188" t="s">
        <v>884</v>
      </c>
      <c r="G386" s="175"/>
      <c r="H386" s="175"/>
      <c r="I386" s="178"/>
      <c r="J386" s="189">
        <f>BK386</f>
        <v>0</v>
      </c>
      <c r="K386" s="175"/>
      <c r="L386" s="180"/>
      <c r="M386" s="181"/>
      <c r="N386" s="182"/>
      <c r="O386" s="182"/>
      <c r="P386" s="183">
        <f>SUM(P387:P403)</f>
        <v>0</v>
      </c>
      <c r="Q386" s="182"/>
      <c r="R386" s="183">
        <f>SUM(R387:R403)</f>
        <v>0.2296</v>
      </c>
      <c r="S386" s="182"/>
      <c r="T386" s="184">
        <f>SUM(T387:T403)</f>
        <v>0</v>
      </c>
      <c r="AR386" s="185" t="s">
        <v>85</v>
      </c>
      <c r="AT386" s="186" t="s">
        <v>74</v>
      </c>
      <c r="AU386" s="186" t="s">
        <v>83</v>
      </c>
      <c r="AY386" s="185" t="s">
        <v>147</v>
      </c>
      <c r="BK386" s="187">
        <f>SUM(BK387:BK403)</f>
        <v>0</v>
      </c>
    </row>
    <row r="387" spans="2:65" s="1" customFormat="1" ht="25.5" customHeight="1" x14ac:dyDescent="0.3">
      <c r="B387" s="39"/>
      <c r="C387" s="190" t="s">
        <v>885</v>
      </c>
      <c r="D387" s="190" t="s">
        <v>149</v>
      </c>
      <c r="E387" s="191" t="s">
        <v>886</v>
      </c>
      <c r="F387" s="192" t="s">
        <v>887</v>
      </c>
      <c r="G387" s="193" t="s">
        <v>199</v>
      </c>
      <c r="H387" s="194">
        <v>170</v>
      </c>
      <c r="I387" s="195"/>
      <c r="J387" s="196">
        <f>ROUND(I387*H387,2)</f>
        <v>0</v>
      </c>
      <c r="K387" s="192" t="s">
        <v>153</v>
      </c>
      <c r="L387" s="59"/>
      <c r="M387" s="197" t="s">
        <v>23</v>
      </c>
      <c r="N387" s="198" t="s">
        <v>46</v>
      </c>
      <c r="O387" s="40"/>
      <c r="P387" s="199">
        <f>O387*H387</f>
        <v>0</v>
      </c>
      <c r="Q387" s="199">
        <v>0</v>
      </c>
      <c r="R387" s="199">
        <f>Q387*H387</f>
        <v>0</v>
      </c>
      <c r="S387" s="199">
        <v>0</v>
      </c>
      <c r="T387" s="200">
        <f>S387*H387</f>
        <v>0</v>
      </c>
      <c r="AR387" s="22" t="s">
        <v>226</v>
      </c>
      <c r="AT387" s="22" t="s">
        <v>149</v>
      </c>
      <c r="AU387" s="22" t="s">
        <v>85</v>
      </c>
      <c r="AY387" s="22" t="s">
        <v>147</v>
      </c>
      <c r="BE387" s="201">
        <f>IF(N387="základní",J387,0)</f>
        <v>0</v>
      </c>
      <c r="BF387" s="201">
        <f>IF(N387="snížená",J387,0)</f>
        <v>0</v>
      </c>
      <c r="BG387" s="201">
        <f>IF(N387="zákl. přenesená",J387,0)</f>
        <v>0</v>
      </c>
      <c r="BH387" s="201">
        <f>IF(N387="sníž. přenesená",J387,0)</f>
        <v>0</v>
      </c>
      <c r="BI387" s="201">
        <f>IF(N387="nulová",J387,0)</f>
        <v>0</v>
      </c>
      <c r="BJ387" s="22" t="s">
        <v>83</v>
      </c>
      <c r="BK387" s="201">
        <f>ROUND(I387*H387,2)</f>
        <v>0</v>
      </c>
      <c r="BL387" s="22" t="s">
        <v>226</v>
      </c>
      <c r="BM387" s="22" t="s">
        <v>888</v>
      </c>
    </row>
    <row r="388" spans="2:65" s="11" customFormat="1" x14ac:dyDescent="0.3">
      <c r="B388" s="202"/>
      <c r="C388" s="203"/>
      <c r="D388" s="204" t="s">
        <v>156</v>
      </c>
      <c r="E388" s="205" t="s">
        <v>23</v>
      </c>
      <c r="F388" s="206" t="s">
        <v>889</v>
      </c>
      <c r="G388" s="203"/>
      <c r="H388" s="207">
        <v>170</v>
      </c>
      <c r="I388" s="208"/>
      <c r="J388" s="203"/>
      <c r="K388" s="203"/>
      <c r="L388" s="209"/>
      <c r="M388" s="210"/>
      <c r="N388" s="211"/>
      <c r="O388" s="211"/>
      <c r="P388" s="211"/>
      <c r="Q388" s="211"/>
      <c r="R388" s="211"/>
      <c r="S388" s="211"/>
      <c r="T388" s="212"/>
      <c r="AT388" s="213" t="s">
        <v>156</v>
      </c>
      <c r="AU388" s="213" t="s">
        <v>85</v>
      </c>
      <c r="AV388" s="11" t="s">
        <v>85</v>
      </c>
      <c r="AW388" s="11" t="s">
        <v>38</v>
      </c>
      <c r="AX388" s="11" t="s">
        <v>83</v>
      </c>
      <c r="AY388" s="213" t="s">
        <v>147</v>
      </c>
    </row>
    <row r="389" spans="2:65" s="1" customFormat="1" ht="16.5" customHeight="1" x14ac:dyDescent="0.3">
      <c r="B389" s="39"/>
      <c r="C389" s="214" t="s">
        <v>890</v>
      </c>
      <c r="D389" s="214" t="s">
        <v>320</v>
      </c>
      <c r="E389" s="215" t="s">
        <v>891</v>
      </c>
      <c r="F389" s="216" t="s">
        <v>892</v>
      </c>
      <c r="G389" s="217" t="s">
        <v>343</v>
      </c>
      <c r="H389" s="218">
        <v>212.5</v>
      </c>
      <c r="I389" s="219"/>
      <c r="J389" s="220">
        <f>ROUND(I389*H389,2)</f>
        <v>0</v>
      </c>
      <c r="K389" s="216" t="s">
        <v>153</v>
      </c>
      <c r="L389" s="221"/>
      <c r="M389" s="222" t="s">
        <v>23</v>
      </c>
      <c r="N389" s="223" t="s">
        <v>46</v>
      </c>
      <c r="O389" s="40"/>
      <c r="P389" s="199">
        <f>O389*H389</f>
        <v>0</v>
      </c>
      <c r="Q389" s="199">
        <v>1E-3</v>
      </c>
      <c r="R389" s="199">
        <f>Q389*H389</f>
        <v>0.21249999999999999</v>
      </c>
      <c r="S389" s="199">
        <v>0</v>
      </c>
      <c r="T389" s="200">
        <f>S389*H389</f>
        <v>0</v>
      </c>
      <c r="AR389" s="22" t="s">
        <v>297</v>
      </c>
      <c r="AT389" s="22" t="s">
        <v>320</v>
      </c>
      <c r="AU389" s="22" t="s">
        <v>85</v>
      </c>
      <c r="AY389" s="22" t="s">
        <v>147</v>
      </c>
      <c r="BE389" s="201">
        <f>IF(N389="základní",J389,0)</f>
        <v>0</v>
      </c>
      <c r="BF389" s="201">
        <f>IF(N389="snížená",J389,0)</f>
        <v>0</v>
      </c>
      <c r="BG389" s="201">
        <f>IF(N389="zákl. přenesená",J389,0)</f>
        <v>0</v>
      </c>
      <c r="BH389" s="201">
        <f>IF(N389="sníž. přenesená",J389,0)</f>
        <v>0</v>
      </c>
      <c r="BI389" s="201">
        <f>IF(N389="nulová",J389,0)</f>
        <v>0</v>
      </c>
      <c r="BJ389" s="22" t="s">
        <v>83</v>
      </c>
      <c r="BK389" s="201">
        <f>ROUND(I389*H389,2)</f>
        <v>0</v>
      </c>
      <c r="BL389" s="22" t="s">
        <v>226</v>
      </c>
      <c r="BM389" s="22" t="s">
        <v>893</v>
      </c>
    </row>
    <row r="390" spans="2:65" s="11" customFormat="1" x14ac:dyDescent="0.3">
      <c r="B390" s="202"/>
      <c r="C390" s="203"/>
      <c r="D390" s="204" t="s">
        <v>156</v>
      </c>
      <c r="E390" s="203"/>
      <c r="F390" s="206" t="s">
        <v>894</v>
      </c>
      <c r="G390" s="203"/>
      <c r="H390" s="207">
        <v>212.5</v>
      </c>
      <c r="I390" s="208"/>
      <c r="J390" s="203"/>
      <c r="K390" s="203"/>
      <c r="L390" s="209"/>
      <c r="M390" s="210"/>
      <c r="N390" s="211"/>
      <c r="O390" s="211"/>
      <c r="P390" s="211"/>
      <c r="Q390" s="211"/>
      <c r="R390" s="211"/>
      <c r="S390" s="211"/>
      <c r="T390" s="212"/>
      <c r="AT390" s="213" t="s">
        <v>156</v>
      </c>
      <c r="AU390" s="213" t="s">
        <v>85</v>
      </c>
      <c r="AV390" s="11" t="s">
        <v>85</v>
      </c>
      <c r="AW390" s="11" t="s">
        <v>6</v>
      </c>
      <c r="AX390" s="11" t="s">
        <v>83</v>
      </c>
      <c r="AY390" s="213" t="s">
        <v>147</v>
      </c>
    </row>
    <row r="391" spans="2:65" s="1" customFormat="1" ht="25.5" customHeight="1" x14ac:dyDescent="0.3">
      <c r="B391" s="39"/>
      <c r="C391" s="190" t="s">
        <v>895</v>
      </c>
      <c r="D391" s="190" t="s">
        <v>149</v>
      </c>
      <c r="E391" s="191" t="s">
        <v>896</v>
      </c>
      <c r="F391" s="192" t="s">
        <v>897</v>
      </c>
      <c r="G391" s="193" t="s">
        <v>199</v>
      </c>
      <c r="H391" s="194">
        <v>6</v>
      </c>
      <c r="I391" s="195"/>
      <c r="J391" s="196">
        <f>ROUND(I391*H391,2)</f>
        <v>0</v>
      </c>
      <c r="K391" s="192" t="s">
        <v>153</v>
      </c>
      <c r="L391" s="59"/>
      <c r="M391" s="197" t="s">
        <v>23</v>
      </c>
      <c r="N391" s="198" t="s">
        <v>46</v>
      </c>
      <c r="O391" s="40"/>
      <c r="P391" s="199">
        <f>O391*H391</f>
        <v>0</v>
      </c>
      <c r="Q391" s="199">
        <v>0</v>
      </c>
      <c r="R391" s="199">
        <f>Q391*H391</f>
        <v>0</v>
      </c>
      <c r="S391" s="199">
        <v>0</v>
      </c>
      <c r="T391" s="200">
        <f>S391*H391</f>
        <v>0</v>
      </c>
      <c r="AR391" s="22" t="s">
        <v>226</v>
      </c>
      <c r="AT391" s="22" t="s">
        <v>149</v>
      </c>
      <c r="AU391" s="22" t="s">
        <v>85</v>
      </c>
      <c r="AY391" s="22" t="s">
        <v>147</v>
      </c>
      <c r="BE391" s="201">
        <f>IF(N391="základní",J391,0)</f>
        <v>0</v>
      </c>
      <c r="BF391" s="201">
        <f>IF(N391="snížená",J391,0)</f>
        <v>0</v>
      </c>
      <c r="BG391" s="201">
        <f>IF(N391="zákl. přenesená",J391,0)</f>
        <v>0</v>
      </c>
      <c r="BH391" s="201">
        <f>IF(N391="sníž. přenesená",J391,0)</f>
        <v>0</v>
      </c>
      <c r="BI391" s="201">
        <f>IF(N391="nulová",J391,0)</f>
        <v>0</v>
      </c>
      <c r="BJ391" s="22" t="s">
        <v>83</v>
      </c>
      <c r="BK391" s="201">
        <f>ROUND(I391*H391,2)</f>
        <v>0</v>
      </c>
      <c r="BL391" s="22" t="s">
        <v>226</v>
      </c>
      <c r="BM391" s="22" t="s">
        <v>898</v>
      </c>
    </row>
    <row r="392" spans="2:65" s="11" customFormat="1" x14ac:dyDescent="0.3">
      <c r="B392" s="202"/>
      <c r="C392" s="203"/>
      <c r="D392" s="204" t="s">
        <v>156</v>
      </c>
      <c r="E392" s="205" t="s">
        <v>23</v>
      </c>
      <c r="F392" s="206" t="s">
        <v>899</v>
      </c>
      <c r="G392" s="203"/>
      <c r="H392" s="207">
        <v>6</v>
      </c>
      <c r="I392" s="208"/>
      <c r="J392" s="203"/>
      <c r="K392" s="203"/>
      <c r="L392" s="209"/>
      <c r="M392" s="210"/>
      <c r="N392" s="211"/>
      <c r="O392" s="211"/>
      <c r="P392" s="211"/>
      <c r="Q392" s="211"/>
      <c r="R392" s="211"/>
      <c r="S392" s="211"/>
      <c r="T392" s="212"/>
      <c r="AT392" s="213" t="s">
        <v>156</v>
      </c>
      <c r="AU392" s="213" t="s">
        <v>85</v>
      </c>
      <c r="AV392" s="11" t="s">
        <v>85</v>
      </c>
      <c r="AW392" s="11" t="s">
        <v>38</v>
      </c>
      <c r="AX392" s="11" t="s">
        <v>83</v>
      </c>
      <c r="AY392" s="213" t="s">
        <v>147</v>
      </c>
    </row>
    <row r="393" spans="2:65" s="1" customFormat="1" ht="16.5" customHeight="1" x14ac:dyDescent="0.3">
      <c r="B393" s="39"/>
      <c r="C393" s="214" t="s">
        <v>900</v>
      </c>
      <c r="D393" s="214" t="s">
        <v>320</v>
      </c>
      <c r="E393" s="215" t="s">
        <v>901</v>
      </c>
      <c r="F393" s="216" t="s">
        <v>902</v>
      </c>
      <c r="G393" s="217" t="s">
        <v>343</v>
      </c>
      <c r="H393" s="218">
        <v>6</v>
      </c>
      <c r="I393" s="219"/>
      <c r="J393" s="220">
        <f>ROUND(I393*H393,2)</f>
        <v>0</v>
      </c>
      <c r="K393" s="216" t="s">
        <v>153</v>
      </c>
      <c r="L393" s="221"/>
      <c r="M393" s="222" t="s">
        <v>23</v>
      </c>
      <c r="N393" s="223" t="s">
        <v>46</v>
      </c>
      <c r="O393" s="40"/>
      <c r="P393" s="199">
        <f>O393*H393</f>
        <v>0</v>
      </c>
      <c r="Q393" s="199">
        <v>1E-3</v>
      </c>
      <c r="R393" s="199">
        <f>Q393*H393</f>
        <v>6.0000000000000001E-3</v>
      </c>
      <c r="S393" s="199">
        <v>0</v>
      </c>
      <c r="T393" s="200">
        <f>S393*H393</f>
        <v>0</v>
      </c>
      <c r="AR393" s="22" t="s">
        <v>297</v>
      </c>
      <c r="AT393" s="22" t="s">
        <v>320</v>
      </c>
      <c r="AU393" s="22" t="s">
        <v>85</v>
      </c>
      <c r="AY393" s="22" t="s">
        <v>147</v>
      </c>
      <c r="BE393" s="201">
        <f>IF(N393="základní",J393,0)</f>
        <v>0</v>
      </c>
      <c r="BF393" s="201">
        <f>IF(N393="snížená",J393,0)</f>
        <v>0</v>
      </c>
      <c r="BG393" s="201">
        <f>IF(N393="zákl. přenesená",J393,0)</f>
        <v>0</v>
      </c>
      <c r="BH393" s="201">
        <f>IF(N393="sníž. přenesená",J393,0)</f>
        <v>0</v>
      </c>
      <c r="BI393" s="201">
        <f>IF(N393="nulová",J393,0)</f>
        <v>0</v>
      </c>
      <c r="BJ393" s="22" t="s">
        <v>83</v>
      </c>
      <c r="BK393" s="201">
        <f>ROUND(I393*H393,2)</f>
        <v>0</v>
      </c>
      <c r="BL393" s="22" t="s">
        <v>226</v>
      </c>
      <c r="BM393" s="22" t="s">
        <v>903</v>
      </c>
    </row>
    <row r="394" spans="2:65" s="1" customFormat="1" ht="16.5" customHeight="1" x14ac:dyDescent="0.3">
      <c r="B394" s="39"/>
      <c r="C394" s="190" t="s">
        <v>904</v>
      </c>
      <c r="D394" s="190" t="s">
        <v>149</v>
      </c>
      <c r="E394" s="191" t="s">
        <v>905</v>
      </c>
      <c r="F394" s="192" t="s">
        <v>906</v>
      </c>
      <c r="G394" s="193" t="s">
        <v>166</v>
      </c>
      <c r="H394" s="194">
        <v>21</v>
      </c>
      <c r="I394" s="195"/>
      <c r="J394" s="196">
        <f>ROUND(I394*H394,2)</f>
        <v>0</v>
      </c>
      <c r="K394" s="192" t="s">
        <v>153</v>
      </c>
      <c r="L394" s="59"/>
      <c r="M394" s="197" t="s">
        <v>23</v>
      </c>
      <c r="N394" s="198" t="s">
        <v>46</v>
      </c>
      <c r="O394" s="40"/>
      <c r="P394" s="199">
        <f>O394*H394</f>
        <v>0</v>
      </c>
      <c r="Q394" s="199">
        <v>0</v>
      </c>
      <c r="R394" s="199">
        <f>Q394*H394</f>
        <v>0</v>
      </c>
      <c r="S394" s="199">
        <v>0</v>
      </c>
      <c r="T394" s="200">
        <f>S394*H394</f>
        <v>0</v>
      </c>
      <c r="AR394" s="22" t="s">
        <v>226</v>
      </c>
      <c r="AT394" s="22" t="s">
        <v>149</v>
      </c>
      <c r="AU394" s="22" t="s">
        <v>85</v>
      </c>
      <c r="AY394" s="22" t="s">
        <v>147</v>
      </c>
      <c r="BE394" s="201">
        <f>IF(N394="základní",J394,0)</f>
        <v>0</v>
      </c>
      <c r="BF394" s="201">
        <f>IF(N394="snížená",J394,0)</f>
        <v>0</v>
      </c>
      <c r="BG394" s="201">
        <f>IF(N394="zákl. přenesená",J394,0)</f>
        <v>0</v>
      </c>
      <c r="BH394" s="201">
        <f>IF(N394="sníž. přenesená",J394,0)</f>
        <v>0</v>
      </c>
      <c r="BI394" s="201">
        <f>IF(N394="nulová",J394,0)</f>
        <v>0</v>
      </c>
      <c r="BJ394" s="22" t="s">
        <v>83</v>
      </c>
      <c r="BK394" s="201">
        <f>ROUND(I394*H394,2)</f>
        <v>0</v>
      </c>
      <c r="BL394" s="22" t="s">
        <v>226</v>
      </c>
      <c r="BM394" s="22" t="s">
        <v>907</v>
      </c>
    </row>
    <row r="395" spans="2:65" s="11" customFormat="1" x14ac:dyDescent="0.3">
      <c r="B395" s="202"/>
      <c r="C395" s="203"/>
      <c r="D395" s="204" t="s">
        <v>156</v>
      </c>
      <c r="E395" s="205" t="s">
        <v>23</v>
      </c>
      <c r="F395" s="206" t="s">
        <v>908</v>
      </c>
      <c r="G395" s="203"/>
      <c r="H395" s="207">
        <v>21</v>
      </c>
      <c r="I395" s="208"/>
      <c r="J395" s="203"/>
      <c r="K395" s="203"/>
      <c r="L395" s="209"/>
      <c r="M395" s="210"/>
      <c r="N395" s="211"/>
      <c r="O395" s="211"/>
      <c r="P395" s="211"/>
      <c r="Q395" s="211"/>
      <c r="R395" s="211"/>
      <c r="S395" s="211"/>
      <c r="T395" s="212"/>
      <c r="AT395" s="213" t="s">
        <v>156</v>
      </c>
      <c r="AU395" s="213" t="s">
        <v>85</v>
      </c>
      <c r="AV395" s="11" t="s">
        <v>85</v>
      </c>
      <c r="AW395" s="11" t="s">
        <v>38</v>
      </c>
      <c r="AX395" s="11" t="s">
        <v>83</v>
      </c>
      <c r="AY395" s="213" t="s">
        <v>147</v>
      </c>
    </row>
    <row r="396" spans="2:65" s="1" customFormat="1" ht="16.5" customHeight="1" x14ac:dyDescent="0.3">
      <c r="B396" s="39"/>
      <c r="C396" s="214" t="s">
        <v>909</v>
      </c>
      <c r="D396" s="214" t="s">
        <v>320</v>
      </c>
      <c r="E396" s="215" t="s">
        <v>910</v>
      </c>
      <c r="F396" s="216" t="s">
        <v>911</v>
      </c>
      <c r="G396" s="217" t="s">
        <v>166</v>
      </c>
      <c r="H396" s="218">
        <v>9</v>
      </c>
      <c r="I396" s="219"/>
      <c r="J396" s="220">
        <f>ROUND(I396*H396,2)</f>
        <v>0</v>
      </c>
      <c r="K396" s="216" t="s">
        <v>153</v>
      </c>
      <c r="L396" s="221"/>
      <c r="M396" s="222" t="s">
        <v>23</v>
      </c>
      <c r="N396" s="223" t="s">
        <v>46</v>
      </c>
      <c r="O396" s="40"/>
      <c r="P396" s="199">
        <f>O396*H396</f>
        <v>0</v>
      </c>
      <c r="Q396" s="199">
        <v>2.5999999999999998E-4</v>
      </c>
      <c r="R396" s="199">
        <f>Q396*H396</f>
        <v>2.3399999999999996E-3</v>
      </c>
      <c r="S396" s="199">
        <v>0</v>
      </c>
      <c r="T396" s="200">
        <f>S396*H396</f>
        <v>0</v>
      </c>
      <c r="AR396" s="22" t="s">
        <v>297</v>
      </c>
      <c r="AT396" s="22" t="s">
        <v>320</v>
      </c>
      <c r="AU396" s="22" t="s">
        <v>85</v>
      </c>
      <c r="AY396" s="22" t="s">
        <v>147</v>
      </c>
      <c r="BE396" s="201">
        <f>IF(N396="základní",J396,0)</f>
        <v>0</v>
      </c>
      <c r="BF396" s="201">
        <f>IF(N396="snížená",J396,0)</f>
        <v>0</v>
      </c>
      <c r="BG396" s="201">
        <f>IF(N396="zákl. přenesená",J396,0)</f>
        <v>0</v>
      </c>
      <c r="BH396" s="201">
        <f>IF(N396="sníž. přenesená",J396,0)</f>
        <v>0</v>
      </c>
      <c r="BI396" s="201">
        <f>IF(N396="nulová",J396,0)</f>
        <v>0</v>
      </c>
      <c r="BJ396" s="22" t="s">
        <v>83</v>
      </c>
      <c r="BK396" s="201">
        <f>ROUND(I396*H396,2)</f>
        <v>0</v>
      </c>
      <c r="BL396" s="22" t="s">
        <v>226</v>
      </c>
      <c r="BM396" s="22" t="s">
        <v>912</v>
      </c>
    </row>
    <row r="397" spans="2:65" s="11" customFormat="1" x14ac:dyDescent="0.3">
      <c r="B397" s="202"/>
      <c r="C397" s="203"/>
      <c r="D397" s="204" t="s">
        <v>156</v>
      </c>
      <c r="E397" s="205" t="s">
        <v>23</v>
      </c>
      <c r="F397" s="206" t="s">
        <v>913</v>
      </c>
      <c r="G397" s="203"/>
      <c r="H397" s="207">
        <v>9</v>
      </c>
      <c r="I397" s="208"/>
      <c r="J397" s="203"/>
      <c r="K397" s="203"/>
      <c r="L397" s="209"/>
      <c r="M397" s="210"/>
      <c r="N397" s="211"/>
      <c r="O397" s="211"/>
      <c r="P397" s="211"/>
      <c r="Q397" s="211"/>
      <c r="R397" s="211"/>
      <c r="S397" s="211"/>
      <c r="T397" s="212"/>
      <c r="AT397" s="213" t="s">
        <v>156</v>
      </c>
      <c r="AU397" s="213" t="s">
        <v>85</v>
      </c>
      <c r="AV397" s="11" t="s">
        <v>85</v>
      </c>
      <c r="AW397" s="11" t="s">
        <v>38</v>
      </c>
      <c r="AX397" s="11" t="s">
        <v>83</v>
      </c>
      <c r="AY397" s="213" t="s">
        <v>147</v>
      </c>
    </row>
    <row r="398" spans="2:65" s="1" customFormat="1" ht="16.5" customHeight="1" x14ac:dyDescent="0.3">
      <c r="B398" s="39"/>
      <c r="C398" s="214" t="s">
        <v>914</v>
      </c>
      <c r="D398" s="214" t="s">
        <v>320</v>
      </c>
      <c r="E398" s="215" t="s">
        <v>915</v>
      </c>
      <c r="F398" s="216" t="s">
        <v>916</v>
      </c>
      <c r="G398" s="217" t="s">
        <v>166</v>
      </c>
      <c r="H398" s="218">
        <v>9</v>
      </c>
      <c r="I398" s="219"/>
      <c r="J398" s="220">
        <f>ROUND(I398*H398,2)</f>
        <v>0</v>
      </c>
      <c r="K398" s="216" t="s">
        <v>153</v>
      </c>
      <c r="L398" s="221"/>
      <c r="M398" s="222" t="s">
        <v>23</v>
      </c>
      <c r="N398" s="223" t="s">
        <v>46</v>
      </c>
      <c r="O398" s="40"/>
      <c r="P398" s="199">
        <f>O398*H398</f>
        <v>0</v>
      </c>
      <c r="Q398" s="199">
        <v>2.3000000000000001E-4</v>
      </c>
      <c r="R398" s="199">
        <f>Q398*H398</f>
        <v>2.0700000000000002E-3</v>
      </c>
      <c r="S398" s="199">
        <v>0</v>
      </c>
      <c r="T398" s="200">
        <f>S398*H398</f>
        <v>0</v>
      </c>
      <c r="AR398" s="22" t="s">
        <v>297</v>
      </c>
      <c r="AT398" s="22" t="s">
        <v>320</v>
      </c>
      <c r="AU398" s="22" t="s">
        <v>85</v>
      </c>
      <c r="AY398" s="22" t="s">
        <v>147</v>
      </c>
      <c r="BE398" s="201">
        <f>IF(N398="základní",J398,0)</f>
        <v>0</v>
      </c>
      <c r="BF398" s="201">
        <f>IF(N398="snížená",J398,0)</f>
        <v>0</v>
      </c>
      <c r="BG398" s="201">
        <f>IF(N398="zákl. přenesená",J398,0)</f>
        <v>0</v>
      </c>
      <c r="BH398" s="201">
        <f>IF(N398="sníž. přenesená",J398,0)</f>
        <v>0</v>
      </c>
      <c r="BI398" s="201">
        <f>IF(N398="nulová",J398,0)</f>
        <v>0</v>
      </c>
      <c r="BJ398" s="22" t="s">
        <v>83</v>
      </c>
      <c r="BK398" s="201">
        <f>ROUND(I398*H398,2)</f>
        <v>0</v>
      </c>
      <c r="BL398" s="22" t="s">
        <v>226</v>
      </c>
      <c r="BM398" s="22" t="s">
        <v>917</v>
      </c>
    </row>
    <row r="399" spans="2:65" s="1" customFormat="1" ht="16.5" customHeight="1" x14ac:dyDescent="0.3">
      <c r="B399" s="39"/>
      <c r="C399" s="214" t="s">
        <v>918</v>
      </c>
      <c r="D399" s="214" t="s">
        <v>320</v>
      </c>
      <c r="E399" s="215" t="s">
        <v>919</v>
      </c>
      <c r="F399" s="216" t="s">
        <v>920</v>
      </c>
      <c r="G399" s="217" t="s">
        <v>166</v>
      </c>
      <c r="H399" s="218">
        <v>3</v>
      </c>
      <c r="I399" s="219"/>
      <c r="J399" s="220">
        <f>ROUND(I399*H399,2)</f>
        <v>0</v>
      </c>
      <c r="K399" s="216" t="s">
        <v>153</v>
      </c>
      <c r="L399" s="221"/>
      <c r="M399" s="222" t="s">
        <v>23</v>
      </c>
      <c r="N399" s="223" t="s">
        <v>46</v>
      </c>
      <c r="O399" s="40"/>
      <c r="P399" s="199">
        <f>O399*H399</f>
        <v>0</v>
      </c>
      <c r="Q399" s="199">
        <v>2.3000000000000001E-4</v>
      </c>
      <c r="R399" s="199">
        <f>Q399*H399</f>
        <v>6.9000000000000008E-4</v>
      </c>
      <c r="S399" s="199">
        <v>0</v>
      </c>
      <c r="T399" s="200">
        <f>S399*H399</f>
        <v>0</v>
      </c>
      <c r="AR399" s="22" t="s">
        <v>297</v>
      </c>
      <c r="AT399" s="22" t="s">
        <v>320</v>
      </c>
      <c r="AU399" s="22" t="s">
        <v>85</v>
      </c>
      <c r="AY399" s="22" t="s">
        <v>147</v>
      </c>
      <c r="BE399" s="201">
        <f>IF(N399="základní",J399,0)</f>
        <v>0</v>
      </c>
      <c r="BF399" s="201">
        <f>IF(N399="snížená",J399,0)</f>
        <v>0</v>
      </c>
      <c r="BG399" s="201">
        <f>IF(N399="zákl. přenesená",J399,0)</f>
        <v>0</v>
      </c>
      <c r="BH399" s="201">
        <f>IF(N399="sníž. přenesená",J399,0)</f>
        <v>0</v>
      </c>
      <c r="BI399" s="201">
        <f>IF(N399="nulová",J399,0)</f>
        <v>0</v>
      </c>
      <c r="BJ399" s="22" t="s">
        <v>83</v>
      </c>
      <c r="BK399" s="201">
        <f>ROUND(I399*H399,2)</f>
        <v>0</v>
      </c>
      <c r="BL399" s="22" t="s">
        <v>226</v>
      </c>
      <c r="BM399" s="22" t="s">
        <v>921</v>
      </c>
    </row>
    <row r="400" spans="2:65" s="1" customFormat="1" ht="25.5" customHeight="1" x14ac:dyDescent="0.3">
      <c r="B400" s="39"/>
      <c r="C400" s="190" t="s">
        <v>922</v>
      </c>
      <c r="D400" s="190" t="s">
        <v>149</v>
      </c>
      <c r="E400" s="191" t="s">
        <v>923</v>
      </c>
      <c r="F400" s="192" t="s">
        <v>924</v>
      </c>
      <c r="G400" s="193" t="s">
        <v>166</v>
      </c>
      <c r="H400" s="194">
        <v>3</v>
      </c>
      <c r="I400" s="195"/>
      <c r="J400" s="196">
        <f>ROUND(I400*H400,2)</f>
        <v>0</v>
      </c>
      <c r="K400" s="192" t="s">
        <v>153</v>
      </c>
      <c r="L400" s="59"/>
      <c r="M400" s="197" t="s">
        <v>23</v>
      </c>
      <c r="N400" s="198" t="s">
        <v>46</v>
      </c>
      <c r="O400" s="40"/>
      <c r="P400" s="199">
        <f>O400*H400</f>
        <v>0</v>
      </c>
      <c r="Q400" s="199">
        <v>0</v>
      </c>
      <c r="R400" s="199">
        <f>Q400*H400</f>
        <v>0</v>
      </c>
      <c r="S400" s="199">
        <v>0</v>
      </c>
      <c r="T400" s="200">
        <f>S400*H400</f>
        <v>0</v>
      </c>
      <c r="AR400" s="22" t="s">
        <v>226</v>
      </c>
      <c r="AT400" s="22" t="s">
        <v>149</v>
      </c>
      <c r="AU400" s="22" t="s">
        <v>85</v>
      </c>
      <c r="AY400" s="22" t="s">
        <v>147</v>
      </c>
      <c r="BE400" s="201">
        <f>IF(N400="základní",J400,0)</f>
        <v>0</v>
      </c>
      <c r="BF400" s="201">
        <f>IF(N400="snížená",J400,0)</f>
        <v>0</v>
      </c>
      <c r="BG400" s="201">
        <f>IF(N400="zákl. přenesená",J400,0)</f>
        <v>0</v>
      </c>
      <c r="BH400" s="201">
        <f>IF(N400="sníž. přenesená",J400,0)</f>
        <v>0</v>
      </c>
      <c r="BI400" s="201">
        <f>IF(N400="nulová",J400,0)</f>
        <v>0</v>
      </c>
      <c r="BJ400" s="22" t="s">
        <v>83</v>
      </c>
      <c r="BK400" s="201">
        <f>ROUND(I400*H400,2)</f>
        <v>0</v>
      </c>
      <c r="BL400" s="22" t="s">
        <v>226</v>
      </c>
      <c r="BM400" s="22" t="s">
        <v>925</v>
      </c>
    </row>
    <row r="401" spans="2:65" s="11" customFormat="1" x14ac:dyDescent="0.3">
      <c r="B401" s="202"/>
      <c r="C401" s="203"/>
      <c r="D401" s="204" t="s">
        <v>156</v>
      </c>
      <c r="E401" s="205" t="s">
        <v>23</v>
      </c>
      <c r="F401" s="206" t="s">
        <v>163</v>
      </c>
      <c r="G401" s="203"/>
      <c r="H401" s="207">
        <v>3</v>
      </c>
      <c r="I401" s="208"/>
      <c r="J401" s="203"/>
      <c r="K401" s="203"/>
      <c r="L401" s="209"/>
      <c r="M401" s="210"/>
      <c r="N401" s="211"/>
      <c r="O401" s="211"/>
      <c r="P401" s="211"/>
      <c r="Q401" s="211"/>
      <c r="R401" s="211"/>
      <c r="S401" s="211"/>
      <c r="T401" s="212"/>
      <c r="AT401" s="213" t="s">
        <v>156</v>
      </c>
      <c r="AU401" s="213" t="s">
        <v>85</v>
      </c>
      <c r="AV401" s="11" t="s">
        <v>85</v>
      </c>
      <c r="AW401" s="11" t="s">
        <v>38</v>
      </c>
      <c r="AX401" s="11" t="s">
        <v>83</v>
      </c>
      <c r="AY401" s="213" t="s">
        <v>147</v>
      </c>
    </row>
    <row r="402" spans="2:65" s="1" customFormat="1" ht="16.5" customHeight="1" x14ac:dyDescent="0.3">
      <c r="B402" s="39"/>
      <c r="C402" s="214" t="s">
        <v>926</v>
      </c>
      <c r="D402" s="214" t="s">
        <v>320</v>
      </c>
      <c r="E402" s="215" t="s">
        <v>927</v>
      </c>
      <c r="F402" s="216" t="s">
        <v>928</v>
      </c>
      <c r="G402" s="217" t="s">
        <v>166</v>
      </c>
      <c r="H402" s="218">
        <v>3</v>
      </c>
      <c r="I402" s="219"/>
      <c r="J402" s="220">
        <f>ROUND(I402*H402,2)</f>
        <v>0</v>
      </c>
      <c r="K402" s="216" t="s">
        <v>153</v>
      </c>
      <c r="L402" s="221"/>
      <c r="M402" s="222" t="s">
        <v>23</v>
      </c>
      <c r="N402" s="223" t="s">
        <v>46</v>
      </c>
      <c r="O402" s="40"/>
      <c r="P402" s="199">
        <f>O402*H402</f>
        <v>0</v>
      </c>
      <c r="Q402" s="199">
        <v>2E-3</v>
      </c>
      <c r="R402" s="199">
        <f>Q402*H402</f>
        <v>6.0000000000000001E-3</v>
      </c>
      <c r="S402" s="199">
        <v>0</v>
      </c>
      <c r="T402" s="200">
        <f>S402*H402</f>
        <v>0</v>
      </c>
      <c r="AR402" s="22" t="s">
        <v>297</v>
      </c>
      <c r="AT402" s="22" t="s">
        <v>320</v>
      </c>
      <c r="AU402" s="22" t="s">
        <v>85</v>
      </c>
      <c r="AY402" s="22" t="s">
        <v>147</v>
      </c>
      <c r="BE402" s="201">
        <f>IF(N402="základní",J402,0)</f>
        <v>0</v>
      </c>
      <c r="BF402" s="201">
        <f>IF(N402="snížená",J402,0)</f>
        <v>0</v>
      </c>
      <c r="BG402" s="201">
        <f>IF(N402="zákl. přenesená",J402,0)</f>
        <v>0</v>
      </c>
      <c r="BH402" s="201">
        <f>IF(N402="sníž. přenesená",J402,0)</f>
        <v>0</v>
      </c>
      <c r="BI402" s="201">
        <f>IF(N402="nulová",J402,0)</f>
        <v>0</v>
      </c>
      <c r="BJ402" s="22" t="s">
        <v>83</v>
      </c>
      <c r="BK402" s="201">
        <f>ROUND(I402*H402,2)</f>
        <v>0</v>
      </c>
      <c r="BL402" s="22" t="s">
        <v>226</v>
      </c>
      <c r="BM402" s="22" t="s">
        <v>929</v>
      </c>
    </row>
    <row r="403" spans="2:65" s="1" customFormat="1" ht="25.5" customHeight="1" x14ac:dyDescent="0.3">
      <c r="B403" s="39"/>
      <c r="C403" s="190" t="s">
        <v>930</v>
      </c>
      <c r="D403" s="190" t="s">
        <v>149</v>
      </c>
      <c r="E403" s="191" t="s">
        <v>931</v>
      </c>
      <c r="F403" s="192" t="s">
        <v>932</v>
      </c>
      <c r="G403" s="193" t="s">
        <v>308</v>
      </c>
      <c r="H403" s="194">
        <v>0.23</v>
      </c>
      <c r="I403" s="195"/>
      <c r="J403" s="196">
        <f>ROUND(I403*H403,2)</f>
        <v>0</v>
      </c>
      <c r="K403" s="192" t="s">
        <v>153</v>
      </c>
      <c r="L403" s="59"/>
      <c r="M403" s="197" t="s">
        <v>23</v>
      </c>
      <c r="N403" s="198" t="s">
        <v>46</v>
      </c>
      <c r="O403" s="40"/>
      <c r="P403" s="199">
        <f>O403*H403</f>
        <v>0</v>
      </c>
      <c r="Q403" s="199">
        <v>0</v>
      </c>
      <c r="R403" s="199">
        <f>Q403*H403</f>
        <v>0</v>
      </c>
      <c r="S403" s="199">
        <v>0</v>
      </c>
      <c r="T403" s="200">
        <f>S403*H403</f>
        <v>0</v>
      </c>
      <c r="AR403" s="22" t="s">
        <v>226</v>
      </c>
      <c r="AT403" s="22" t="s">
        <v>149</v>
      </c>
      <c r="AU403" s="22" t="s">
        <v>85</v>
      </c>
      <c r="AY403" s="22" t="s">
        <v>147</v>
      </c>
      <c r="BE403" s="201">
        <f>IF(N403="základní",J403,0)</f>
        <v>0</v>
      </c>
      <c r="BF403" s="201">
        <f>IF(N403="snížená",J403,0)</f>
        <v>0</v>
      </c>
      <c r="BG403" s="201">
        <f>IF(N403="zákl. přenesená",J403,0)</f>
        <v>0</v>
      </c>
      <c r="BH403" s="201">
        <f>IF(N403="sníž. přenesená",J403,0)</f>
        <v>0</v>
      </c>
      <c r="BI403" s="201">
        <f>IF(N403="nulová",J403,0)</f>
        <v>0</v>
      </c>
      <c r="BJ403" s="22" t="s">
        <v>83</v>
      </c>
      <c r="BK403" s="201">
        <f>ROUND(I403*H403,2)</f>
        <v>0</v>
      </c>
      <c r="BL403" s="22" t="s">
        <v>226</v>
      </c>
      <c r="BM403" s="22" t="s">
        <v>933</v>
      </c>
    </row>
    <row r="404" spans="2:65" s="10" customFormat="1" ht="29.85" customHeight="1" x14ac:dyDescent="0.3">
      <c r="B404" s="174"/>
      <c r="C404" s="175"/>
      <c r="D404" s="176" t="s">
        <v>74</v>
      </c>
      <c r="E404" s="188" t="s">
        <v>934</v>
      </c>
      <c r="F404" s="188" t="s">
        <v>935</v>
      </c>
      <c r="G404" s="175"/>
      <c r="H404" s="175"/>
      <c r="I404" s="178"/>
      <c r="J404" s="189">
        <f>BK404</f>
        <v>0</v>
      </c>
      <c r="K404" s="175"/>
      <c r="L404" s="180"/>
      <c r="M404" s="181"/>
      <c r="N404" s="182"/>
      <c r="O404" s="182"/>
      <c r="P404" s="183">
        <f>SUM(P405:P406)</f>
        <v>0</v>
      </c>
      <c r="Q404" s="182"/>
      <c r="R404" s="183">
        <f>SUM(R405:R406)</f>
        <v>0</v>
      </c>
      <c r="S404" s="182"/>
      <c r="T404" s="184">
        <f>SUM(T405:T406)</f>
        <v>0</v>
      </c>
      <c r="AR404" s="185" t="s">
        <v>85</v>
      </c>
      <c r="AT404" s="186" t="s">
        <v>74</v>
      </c>
      <c r="AU404" s="186" t="s">
        <v>83</v>
      </c>
      <c r="AY404" s="185" t="s">
        <v>147</v>
      </c>
      <c r="BK404" s="187">
        <f>SUM(BK405:BK406)</f>
        <v>0</v>
      </c>
    </row>
    <row r="405" spans="2:65" s="1" customFormat="1" ht="16.5" customHeight="1" x14ac:dyDescent="0.3">
      <c r="B405" s="39"/>
      <c r="C405" s="190" t="s">
        <v>936</v>
      </c>
      <c r="D405" s="190" t="s">
        <v>149</v>
      </c>
      <c r="E405" s="191" t="s">
        <v>937</v>
      </c>
      <c r="F405" s="192" t="s">
        <v>938</v>
      </c>
      <c r="G405" s="193" t="s">
        <v>166</v>
      </c>
      <c r="H405" s="194">
        <v>1</v>
      </c>
      <c r="I405" s="195"/>
      <c r="J405" s="196">
        <f>ROUND(I405*H405,2)</f>
        <v>0</v>
      </c>
      <c r="K405" s="192" t="s">
        <v>23</v>
      </c>
      <c r="L405" s="59"/>
      <c r="M405" s="197" t="s">
        <v>23</v>
      </c>
      <c r="N405" s="198" t="s">
        <v>46</v>
      </c>
      <c r="O405" s="40"/>
      <c r="P405" s="199">
        <f>O405*H405</f>
        <v>0</v>
      </c>
      <c r="Q405" s="199">
        <v>0</v>
      </c>
      <c r="R405" s="199">
        <f>Q405*H405</f>
        <v>0</v>
      </c>
      <c r="S405" s="199">
        <v>0</v>
      </c>
      <c r="T405" s="200">
        <f>S405*H405</f>
        <v>0</v>
      </c>
      <c r="AR405" s="22" t="s">
        <v>226</v>
      </c>
      <c r="AT405" s="22" t="s">
        <v>149</v>
      </c>
      <c r="AU405" s="22" t="s">
        <v>85</v>
      </c>
      <c r="AY405" s="22" t="s">
        <v>147</v>
      </c>
      <c r="BE405" s="201">
        <f>IF(N405="základní",J405,0)</f>
        <v>0</v>
      </c>
      <c r="BF405" s="201">
        <f>IF(N405="snížená",J405,0)</f>
        <v>0</v>
      </c>
      <c r="BG405" s="201">
        <f>IF(N405="zákl. přenesená",J405,0)</f>
        <v>0</v>
      </c>
      <c r="BH405" s="201">
        <f>IF(N405="sníž. přenesená",J405,0)</f>
        <v>0</v>
      </c>
      <c r="BI405" s="201">
        <f>IF(N405="nulová",J405,0)</f>
        <v>0</v>
      </c>
      <c r="BJ405" s="22" t="s">
        <v>83</v>
      </c>
      <c r="BK405" s="201">
        <f>ROUND(I405*H405,2)</f>
        <v>0</v>
      </c>
      <c r="BL405" s="22" t="s">
        <v>226</v>
      </c>
      <c r="BM405" s="22" t="s">
        <v>939</v>
      </c>
    </row>
    <row r="406" spans="2:65" s="11" customFormat="1" x14ac:dyDescent="0.3">
      <c r="B406" s="202"/>
      <c r="C406" s="203"/>
      <c r="D406" s="204" t="s">
        <v>156</v>
      </c>
      <c r="E406" s="205" t="s">
        <v>23</v>
      </c>
      <c r="F406" s="206" t="s">
        <v>940</v>
      </c>
      <c r="G406" s="203"/>
      <c r="H406" s="207">
        <v>1</v>
      </c>
      <c r="I406" s="208"/>
      <c r="J406" s="203"/>
      <c r="K406" s="203"/>
      <c r="L406" s="209"/>
      <c r="M406" s="210"/>
      <c r="N406" s="211"/>
      <c r="O406" s="211"/>
      <c r="P406" s="211"/>
      <c r="Q406" s="211"/>
      <c r="R406" s="211"/>
      <c r="S406" s="211"/>
      <c r="T406" s="212"/>
      <c r="AT406" s="213" t="s">
        <v>156</v>
      </c>
      <c r="AU406" s="213" t="s">
        <v>85</v>
      </c>
      <c r="AV406" s="11" t="s">
        <v>85</v>
      </c>
      <c r="AW406" s="11" t="s">
        <v>38</v>
      </c>
      <c r="AX406" s="11" t="s">
        <v>83</v>
      </c>
      <c r="AY406" s="213" t="s">
        <v>147</v>
      </c>
    </row>
    <row r="407" spans="2:65" s="10" customFormat="1" ht="29.85" customHeight="1" x14ac:dyDescent="0.3">
      <c r="B407" s="174"/>
      <c r="C407" s="175"/>
      <c r="D407" s="176" t="s">
        <v>74</v>
      </c>
      <c r="E407" s="188" t="s">
        <v>941</v>
      </c>
      <c r="F407" s="188" t="s">
        <v>942</v>
      </c>
      <c r="G407" s="175"/>
      <c r="H407" s="175"/>
      <c r="I407" s="178"/>
      <c r="J407" s="189">
        <f>BK407</f>
        <v>0</v>
      </c>
      <c r="K407" s="175"/>
      <c r="L407" s="180"/>
      <c r="M407" s="181"/>
      <c r="N407" s="182"/>
      <c r="O407" s="182"/>
      <c r="P407" s="183">
        <f>SUM(P408:P412)</f>
        <v>0</v>
      </c>
      <c r="Q407" s="182"/>
      <c r="R407" s="183">
        <f>SUM(R408:R412)</f>
        <v>1.4220000000000002</v>
      </c>
      <c r="S407" s="182"/>
      <c r="T407" s="184">
        <f>SUM(T408:T412)</f>
        <v>0.21251999999999999</v>
      </c>
      <c r="AR407" s="185" t="s">
        <v>85</v>
      </c>
      <c r="AT407" s="186" t="s">
        <v>74</v>
      </c>
      <c r="AU407" s="186" t="s">
        <v>83</v>
      </c>
      <c r="AY407" s="185" t="s">
        <v>147</v>
      </c>
      <c r="BK407" s="187">
        <f>SUM(BK408:BK412)</f>
        <v>0</v>
      </c>
    </row>
    <row r="408" spans="2:65" s="1" customFormat="1" ht="16.5" customHeight="1" x14ac:dyDescent="0.3">
      <c r="B408" s="39"/>
      <c r="C408" s="190" t="s">
        <v>943</v>
      </c>
      <c r="D408" s="190" t="s">
        <v>149</v>
      </c>
      <c r="E408" s="191" t="s">
        <v>944</v>
      </c>
      <c r="F408" s="192" t="s">
        <v>945</v>
      </c>
      <c r="G408" s="193" t="s">
        <v>160</v>
      </c>
      <c r="H408" s="194">
        <v>9.66</v>
      </c>
      <c r="I408" s="195"/>
      <c r="J408" s="196">
        <f>ROUND(I408*H408,2)</f>
        <v>0</v>
      </c>
      <c r="K408" s="192" t="s">
        <v>153</v>
      </c>
      <c r="L408" s="59"/>
      <c r="M408" s="197" t="s">
        <v>23</v>
      </c>
      <c r="N408" s="198" t="s">
        <v>46</v>
      </c>
      <c r="O408" s="40"/>
      <c r="P408" s="199">
        <f>O408*H408</f>
        <v>0</v>
      </c>
      <c r="Q408" s="199">
        <v>0</v>
      </c>
      <c r="R408" s="199">
        <f>Q408*H408</f>
        <v>0</v>
      </c>
      <c r="S408" s="199">
        <v>2.1999999999999999E-2</v>
      </c>
      <c r="T408" s="200">
        <f>S408*H408</f>
        <v>0.21251999999999999</v>
      </c>
      <c r="AR408" s="22" t="s">
        <v>226</v>
      </c>
      <c r="AT408" s="22" t="s">
        <v>149</v>
      </c>
      <c r="AU408" s="22" t="s">
        <v>85</v>
      </c>
      <c r="AY408" s="22" t="s">
        <v>147</v>
      </c>
      <c r="BE408" s="201">
        <f>IF(N408="základní",J408,0)</f>
        <v>0</v>
      </c>
      <c r="BF408" s="201">
        <f>IF(N408="snížená",J408,0)</f>
        <v>0</v>
      </c>
      <c r="BG408" s="201">
        <f>IF(N408="zákl. přenesená",J408,0)</f>
        <v>0</v>
      </c>
      <c r="BH408" s="201">
        <f>IF(N408="sníž. přenesená",J408,0)</f>
        <v>0</v>
      </c>
      <c r="BI408" s="201">
        <f>IF(N408="nulová",J408,0)</f>
        <v>0</v>
      </c>
      <c r="BJ408" s="22" t="s">
        <v>83</v>
      </c>
      <c r="BK408" s="201">
        <f>ROUND(I408*H408,2)</f>
        <v>0</v>
      </c>
      <c r="BL408" s="22" t="s">
        <v>226</v>
      </c>
      <c r="BM408" s="22" t="s">
        <v>946</v>
      </c>
    </row>
    <row r="409" spans="2:65" s="11" customFormat="1" x14ac:dyDescent="0.3">
      <c r="B409" s="202"/>
      <c r="C409" s="203"/>
      <c r="D409" s="204" t="s">
        <v>156</v>
      </c>
      <c r="E409" s="205" t="s">
        <v>23</v>
      </c>
      <c r="F409" s="206" t="s">
        <v>947</v>
      </c>
      <c r="G409" s="203"/>
      <c r="H409" s="207">
        <v>9.66</v>
      </c>
      <c r="I409" s="208"/>
      <c r="J409" s="203"/>
      <c r="K409" s="203"/>
      <c r="L409" s="209"/>
      <c r="M409" s="210"/>
      <c r="N409" s="211"/>
      <c r="O409" s="211"/>
      <c r="P409" s="211"/>
      <c r="Q409" s="211"/>
      <c r="R409" s="211"/>
      <c r="S409" s="211"/>
      <c r="T409" s="212"/>
      <c r="AT409" s="213" t="s">
        <v>156</v>
      </c>
      <c r="AU409" s="213" t="s">
        <v>85</v>
      </c>
      <c r="AV409" s="11" t="s">
        <v>85</v>
      </c>
      <c r="AW409" s="11" t="s">
        <v>38</v>
      </c>
      <c r="AX409" s="11" t="s">
        <v>83</v>
      </c>
      <c r="AY409" s="213" t="s">
        <v>147</v>
      </c>
    </row>
    <row r="410" spans="2:65" s="1" customFormat="1" ht="25.5" customHeight="1" x14ac:dyDescent="0.3">
      <c r="B410" s="39"/>
      <c r="C410" s="190" t="s">
        <v>948</v>
      </c>
      <c r="D410" s="190" t="s">
        <v>149</v>
      </c>
      <c r="E410" s="191" t="s">
        <v>949</v>
      </c>
      <c r="F410" s="192" t="s">
        <v>950</v>
      </c>
      <c r="G410" s="193" t="s">
        <v>160</v>
      </c>
      <c r="H410" s="194">
        <v>150</v>
      </c>
      <c r="I410" s="195"/>
      <c r="J410" s="196">
        <f>ROUND(I410*H410,2)</f>
        <v>0</v>
      </c>
      <c r="K410" s="192" t="s">
        <v>23</v>
      </c>
      <c r="L410" s="59"/>
      <c r="M410" s="197" t="s">
        <v>23</v>
      </c>
      <c r="N410" s="198" t="s">
        <v>46</v>
      </c>
      <c r="O410" s="40"/>
      <c r="P410" s="199">
        <f>O410*H410</f>
        <v>0</v>
      </c>
      <c r="Q410" s="199">
        <v>9.4800000000000006E-3</v>
      </c>
      <c r="R410" s="199">
        <f>Q410*H410</f>
        <v>1.4220000000000002</v>
      </c>
      <c r="S410" s="199">
        <v>0</v>
      </c>
      <c r="T410" s="200">
        <f>S410*H410</f>
        <v>0</v>
      </c>
      <c r="AR410" s="22" t="s">
        <v>226</v>
      </c>
      <c r="AT410" s="22" t="s">
        <v>149</v>
      </c>
      <c r="AU410" s="22" t="s">
        <v>85</v>
      </c>
      <c r="AY410" s="22" t="s">
        <v>147</v>
      </c>
      <c r="BE410" s="201">
        <f>IF(N410="základní",J410,0)</f>
        <v>0</v>
      </c>
      <c r="BF410" s="201">
        <f>IF(N410="snížená",J410,0)</f>
        <v>0</v>
      </c>
      <c r="BG410" s="201">
        <f>IF(N410="zákl. přenesená",J410,0)</f>
        <v>0</v>
      </c>
      <c r="BH410" s="201">
        <f>IF(N410="sníž. přenesená",J410,0)</f>
        <v>0</v>
      </c>
      <c r="BI410" s="201">
        <f>IF(N410="nulová",J410,0)</f>
        <v>0</v>
      </c>
      <c r="BJ410" s="22" t="s">
        <v>83</v>
      </c>
      <c r="BK410" s="201">
        <f>ROUND(I410*H410,2)</f>
        <v>0</v>
      </c>
      <c r="BL410" s="22" t="s">
        <v>226</v>
      </c>
      <c r="BM410" s="22" t="s">
        <v>951</v>
      </c>
    </row>
    <row r="411" spans="2:65" s="11" customFormat="1" x14ac:dyDescent="0.3">
      <c r="B411" s="202"/>
      <c r="C411" s="203"/>
      <c r="D411" s="204" t="s">
        <v>156</v>
      </c>
      <c r="E411" s="205" t="s">
        <v>23</v>
      </c>
      <c r="F411" s="206" t="s">
        <v>952</v>
      </c>
      <c r="G411" s="203"/>
      <c r="H411" s="207">
        <v>150</v>
      </c>
      <c r="I411" s="208"/>
      <c r="J411" s="203"/>
      <c r="K411" s="203"/>
      <c r="L411" s="209"/>
      <c r="M411" s="210"/>
      <c r="N411" s="211"/>
      <c r="O411" s="211"/>
      <c r="P411" s="211"/>
      <c r="Q411" s="211"/>
      <c r="R411" s="211"/>
      <c r="S411" s="211"/>
      <c r="T411" s="212"/>
      <c r="AT411" s="213" t="s">
        <v>156</v>
      </c>
      <c r="AU411" s="213" t="s">
        <v>85</v>
      </c>
      <c r="AV411" s="11" t="s">
        <v>85</v>
      </c>
      <c r="AW411" s="11" t="s">
        <v>38</v>
      </c>
      <c r="AX411" s="11" t="s">
        <v>83</v>
      </c>
      <c r="AY411" s="213" t="s">
        <v>147</v>
      </c>
    </row>
    <row r="412" spans="2:65" s="1" customFormat="1" ht="38.25" customHeight="1" x14ac:dyDescent="0.3">
      <c r="B412" s="39"/>
      <c r="C412" s="190" t="s">
        <v>953</v>
      </c>
      <c r="D412" s="190" t="s">
        <v>149</v>
      </c>
      <c r="E412" s="191" t="s">
        <v>954</v>
      </c>
      <c r="F412" s="192" t="s">
        <v>955</v>
      </c>
      <c r="G412" s="193" t="s">
        <v>308</v>
      </c>
      <c r="H412" s="194">
        <v>1.4219999999999999</v>
      </c>
      <c r="I412" s="195"/>
      <c r="J412" s="196">
        <f>ROUND(I412*H412,2)</f>
        <v>0</v>
      </c>
      <c r="K412" s="192" t="s">
        <v>153</v>
      </c>
      <c r="L412" s="59"/>
      <c r="M412" s="197" t="s">
        <v>23</v>
      </c>
      <c r="N412" s="198" t="s">
        <v>46</v>
      </c>
      <c r="O412" s="40"/>
      <c r="P412" s="199">
        <f>O412*H412</f>
        <v>0</v>
      </c>
      <c r="Q412" s="199">
        <v>0</v>
      </c>
      <c r="R412" s="199">
        <f>Q412*H412</f>
        <v>0</v>
      </c>
      <c r="S412" s="199">
        <v>0</v>
      </c>
      <c r="T412" s="200">
        <f>S412*H412</f>
        <v>0</v>
      </c>
      <c r="AR412" s="22" t="s">
        <v>226</v>
      </c>
      <c r="AT412" s="22" t="s">
        <v>149</v>
      </c>
      <c r="AU412" s="22" t="s">
        <v>85</v>
      </c>
      <c r="AY412" s="22" t="s">
        <v>147</v>
      </c>
      <c r="BE412" s="201">
        <f>IF(N412="základní",J412,0)</f>
        <v>0</v>
      </c>
      <c r="BF412" s="201">
        <f>IF(N412="snížená",J412,0)</f>
        <v>0</v>
      </c>
      <c r="BG412" s="201">
        <f>IF(N412="zákl. přenesená",J412,0)</f>
        <v>0</v>
      </c>
      <c r="BH412" s="201">
        <f>IF(N412="sníž. přenesená",J412,0)</f>
        <v>0</v>
      </c>
      <c r="BI412" s="201">
        <f>IF(N412="nulová",J412,0)</f>
        <v>0</v>
      </c>
      <c r="BJ412" s="22" t="s">
        <v>83</v>
      </c>
      <c r="BK412" s="201">
        <f>ROUND(I412*H412,2)</f>
        <v>0</v>
      </c>
      <c r="BL412" s="22" t="s">
        <v>226</v>
      </c>
      <c r="BM412" s="22" t="s">
        <v>956</v>
      </c>
    </row>
    <row r="413" spans="2:65" s="10" customFormat="1" ht="29.85" customHeight="1" x14ac:dyDescent="0.3">
      <c r="B413" s="174"/>
      <c r="C413" s="175"/>
      <c r="D413" s="176" t="s">
        <v>74</v>
      </c>
      <c r="E413" s="188" t="s">
        <v>957</v>
      </c>
      <c r="F413" s="188" t="s">
        <v>958</v>
      </c>
      <c r="G413" s="175"/>
      <c r="H413" s="175"/>
      <c r="I413" s="178"/>
      <c r="J413" s="189">
        <f>BK413</f>
        <v>0</v>
      </c>
      <c r="K413" s="175"/>
      <c r="L413" s="180"/>
      <c r="M413" s="181"/>
      <c r="N413" s="182"/>
      <c r="O413" s="182"/>
      <c r="P413" s="183">
        <f>SUM(P414:P425)</f>
        <v>0</v>
      </c>
      <c r="Q413" s="182"/>
      <c r="R413" s="183">
        <f>SUM(R414:R425)</f>
        <v>0.51959999999999995</v>
      </c>
      <c r="S413" s="182"/>
      <c r="T413" s="184">
        <f>SUM(T414:T425)</f>
        <v>7.0597999999999994E-2</v>
      </c>
      <c r="AR413" s="185" t="s">
        <v>85</v>
      </c>
      <c r="AT413" s="186" t="s">
        <v>74</v>
      </c>
      <c r="AU413" s="186" t="s">
        <v>83</v>
      </c>
      <c r="AY413" s="185" t="s">
        <v>147</v>
      </c>
      <c r="BK413" s="187">
        <f>SUM(BK414:BK425)</f>
        <v>0</v>
      </c>
    </row>
    <row r="414" spans="2:65" s="1" customFormat="1" ht="16.5" customHeight="1" x14ac:dyDescent="0.3">
      <c r="B414" s="39"/>
      <c r="C414" s="190" t="s">
        <v>959</v>
      </c>
      <c r="D414" s="190" t="s">
        <v>149</v>
      </c>
      <c r="E414" s="191" t="s">
        <v>960</v>
      </c>
      <c r="F414" s="192" t="s">
        <v>961</v>
      </c>
      <c r="G414" s="193" t="s">
        <v>199</v>
      </c>
      <c r="H414" s="194">
        <v>23.4</v>
      </c>
      <c r="I414" s="195"/>
      <c r="J414" s="196">
        <f>ROUND(I414*H414,2)</f>
        <v>0</v>
      </c>
      <c r="K414" s="192" t="s">
        <v>153</v>
      </c>
      <c r="L414" s="59"/>
      <c r="M414" s="197" t="s">
        <v>23</v>
      </c>
      <c r="N414" s="198" t="s">
        <v>46</v>
      </c>
      <c r="O414" s="40"/>
      <c r="P414" s="199">
        <f>O414*H414</f>
        <v>0</v>
      </c>
      <c r="Q414" s="199">
        <v>0</v>
      </c>
      <c r="R414" s="199">
        <f>Q414*H414</f>
        <v>0</v>
      </c>
      <c r="S414" s="199">
        <v>1.67E-3</v>
      </c>
      <c r="T414" s="200">
        <f>S414*H414</f>
        <v>3.9078000000000002E-2</v>
      </c>
      <c r="AR414" s="22" t="s">
        <v>226</v>
      </c>
      <c r="AT414" s="22" t="s">
        <v>149</v>
      </c>
      <c r="AU414" s="22" t="s">
        <v>85</v>
      </c>
      <c r="AY414" s="22" t="s">
        <v>147</v>
      </c>
      <c r="BE414" s="201">
        <f>IF(N414="základní",J414,0)</f>
        <v>0</v>
      </c>
      <c r="BF414" s="201">
        <f>IF(N414="snížená",J414,0)</f>
        <v>0</v>
      </c>
      <c r="BG414" s="201">
        <f>IF(N414="zákl. přenesená",J414,0)</f>
        <v>0</v>
      </c>
      <c r="BH414" s="201">
        <f>IF(N414="sníž. přenesená",J414,0)</f>
        <v>0</v>
      </c>
      <c r="BI414" s="201">
        <f>IF(N414="nulová",J414,0)</f>
        <v>0</v>
      </c>
      <c r="BJ414" s="22" t="s">
        <v>83</v>
      </c>
      <c r="BK414" s="201">
        <f>ROUND(I414*H414,2)</f>
        <v>0</v>
      </c>
      <c r="BL414" s="22" t="s">
        <v>226</v>
      </c>
      <c r="BM414" s="22" t="s">
        <v>962</v>
      </c>
    </row>
    <row r="415" spans="2:65" s="11" customFormat="1" x14ac:dyDescent="0.3">
      <c r="B415" s="202"/>
      <c r="C415" s="203"/>
      <c r="D415" s="204" t="s">
        <v>156</v>
      </c>
      <c r="E415" s="205" t="s">
        <v>23</v>
      </c>
      <c r="F415" s="206" t="s">
        <v>963</v>
      </c>
      <c r="G415" s="203"/>
      <c r="H415" s="207">
        <v>23.4</v>
      </c>
      <c r="I415" s="208"/>
      <c r="J415" s="203"/>
      <c r="K415" s="203"/>
      <c r="L415" s="209"/>
      <c r="M415" s="210"/>
      <c r="N415" s="211"/>
      <c r="O415" s="211"/>
      <c r="P415" s="211"/>
      <c r="Q415" s="211"/>
      <c r="R415" s="211"/>
      <c r="S415" s="211"/>
      <c r="T415" s="212"/>
      <c r="AT415" s="213" t="s">
        <v>156</v>
      </c>
      <c r="AU415" s="213" t="s">
        <v>85</v>
      </c>
      <c r="AV415" s="11" t="s">
        <v>85</v>
      </c>
      <c r="AW415" s="11" t="s">
        <v>38</v>
      </c>
      <c r="AX415" s="11" t="s">
        <v>83</v>
      </c>
      <c r="AY415" s="213" t="s">
        <v>147</v>
      </c>
    </row>
    <row r="416" spans="2:65" s="1" customFormat="1" ht="16.5" customHeight="1" x14ac:dyDescent="0.3">
      <c r="B416" s="39"/>
      <c r="C416" s="190" t="s">
        <v>964</v>
      </c>
      <c r="D416" s="190" t="s">
        <v>149</v>
      </c>
      <c r="E416" s="191" t="s">
        <v>965</v>
      </c>
      <c r="F416" s="192" t="s">
        <v>966</v>
      </c>
      <c r="G416" s="193" t="s">
        <v>199</v>
      </c>
      <c r="H416" s="194">
        <v>8</v>
      </c>
      <c r="I416" s="195"/>
      <c r="J416" s="196">
        <f>ROUND(I416*H416,2)</f>
        <v>0</v>
      </c>
      <c r="K416" s="192" t="s">
        <v>153</v>
      </c>
      <c r="L416" s="59"/>
      <c r="M416" s="197" t="s">
        <v>23</v>
      </c>
      <c r="N416" s="198" t="s">
        <v>46</v>
      </c>
      <c r="O416" s="40"/>
      <c r="P416" s="199">
        <f>O416*H416</f>
        <v>0</v>
      </c>
      <c r="Q416" s="199">
        <v>0</v>
      </c>
      <c r="R416" s="199">
        <f>Q416*H416</f>
        <v>0</v>
      </c>
      <c r="S416" s="199">
        <v>3.9399999999999999E-3</v>
      </c>
      <c r="T416" s="200">
        <f>S416*H416</f>
        <v>3.1519999999999999E-2</v>
      </c>
      <c r="AR416" s="22" t="s">
        <v>226</v>
      </c>
      <c r="AT416" s="22" t="s">
        <v>149</v>
      </c>
      <c r="AU416" s="22" t="s">
        <v>85</v>
      </c>
      <c r="AY416" s="22" t="s">
        <v>147</v>
      </c>
      <c r="BE416" s="201">
        <f>IF(N416="základní",J416,0)</f>
        <v>0</v>
      </c>
      <c r="BF416" s="201">
        <f>IF(N416="snížená",J416,0)</f>
        <v>0</v>
      </c>
      <c r="BG416" s="201">
        <f>IF(N416="zákl. přenesená",J416,0)</f>
        <v>0</v>
      </c>
      <c r="BH416" s="201">
        <f>IF(N416="sníž. přenesená",J416,0)</f>
        <v>0</v>
      </c>
      <c r="BI416" s="201">
        <f>IF(N416="nulová",J416,0)</f>
        <v>0</v>
      </c>
      <c r="BJ416" s="22" t="s">
        <v>83</v>
      </c>
      <c r="BK416" s="201">
        <f>ROUND(I416*H416,2)</f>
        <v>0</v>
      </c>
      <c r="BL416" s="22" t="s">
        <v>226</v>
      </c>
      <c r="BM416" s="22" t="s">
        <v>967</v>
      </c>
    </row>
    <row r="417" spans="2:65" s="11" customFormat="1" x14ac:dyDescent="0.3">
      <c r="B417" s="202"/>
      <c r="C417" s="203"/>
      <c r="D417" s="204" t="s">
        <v>156</v>
      </c>
      <c r="E417" s="205" t="s">
        <v>23</v>
      </c>
      <c r="F417" s="206" t="s">
        <v>968</v>
      </c>
      <c r="G417" s="203"/>
      <c r="H417" s="207">
        <v>8</v>
      </c>
      <c r="I417" s="208"/>
      <c r="J417" s="203"/>
      <c r="K417" s="203"/>
      <c r="L417" s="209"/>
      <c r="M417" s="210"/>
      <c r="N417" s="211"/>
      <c r="O417" s="211"/>
      <c r="P417" s="211"/>
      <c r="Q417" s="211"/>
      <c r="R417" s="211"/>
      <c r="S417" s="211"/>
      <c r="T417" s="212"/>
      <c r="AT417" s="213" t="s">
        <v>156</v>
      </c>
      <c r="AU417" s="213" t="s">
        <v>85</v>
      </c>
      <c r="AV417" s="11" t="s">
        <v>85</v>
      </c>
      <c r="AW417" s="11" t="s">
        <v>38</v>
      </c>
      <c r="AX417" s="11" t="s">
        <v>83</v>
      </c>
      <c r="AY417" s="213" t="s">
        <v>147</v>
      </c>
    </row>
    <row r="418" spans="2:65" s="1" customFormat="1" ht="25.5" customHeight="1" x14ac:dyDescent="0.3">
      <c r="B418" s="39"/>
      <c r="C418" s="190" t="s">
        <v>969</v>
      </c>
      <c r="D418" s="190" t="s">
        <v>149</v>
      </c>
      <c r="E418" s="191" t="s">
        <v>970</v>
      </c>
      <c r="F418" s="192" t="s">
        <v>971</v>
      </c>
      <c r="G418" s="193" t="s">
        <v>199</v>
      </c>
      <c r="H418" s="194">
        <v>26</v>
      </c>
      <c r="I418" s="195"/>
      <c r="J418" s="196">
        <f>ROUND(I418*H418,2)</f>
        <v>0</v>
      </c>
      <c r="K418" s="192" t="s">
        <v>153</v>
      </c>
      <c r="L418" s="59"/>
      <c r="M418" s="197" t="s">
        <v>23</v>
      </c>
      <c r="N418" s="198" t="s">
        <v>46</v>
      </c>
      <c r="O418" s="40"/>
      <c r="P418" s="199">
        <f>O418*H418</f>
        <v>0</v>
      </c>
      <c r="Q418" s="199">
        <v>5.3499999999999997E-3</v>
      </c>
      <c r="R418" s="199">
        <f>Q418*H418</f>
        <v>0.1391</v>
      </c>
      <c r="S418" s="199">
        <v>0</v>
      </c>
      <c r="T418" s="200">
        <f>S418*H418</f>
        <v>0</v>
      </c>
      <c r="AR418" s="22" t="s">
        <v>226</v>
      </c>
      <c r="AT418" s="22" t="s">
        <v>149</v>
      </c>
      <c r="AU418" s="22" t="s">
        <v>85</v>
      </c>
      <c r="AY418" s="22" t="s">
        <v>147</v>
      </c>
      <c r="BE418" s="201">
        <f>IF(N418="základní",J418,0)</f>
        <v>0</v>
      </c>
      <c r="BF418" s="201">
        <f>IF(N418="snížená",J418,0)</f>
        <v>0</v>
      </c>
      <c r="BG418" s="201">
        <f>IF(N418="zákl. přenesená",J418,0)</f>
        <v>0</v>
      </c>
      <c r="BH418" s="201">
        <f>IF(N418="sníž. přenesená",J418,0)</f>
        <v>0</v>
      </c>
      <c r="BI418" s="201">
        <f>IF(N418="nulová",J418,0)</f>
        <v>0</v>
      </c>
      <c r="BJ418" s="22" t="s">
        <v>83</v>
      </c>
      <c r="BK418" s="201">
        <f>ROUND(I418*H418,2)</f>
        <v>0</v>
      </c>
      <c r="BL418" s="22" t="s">
        <v>226</v>
      </c>
      <c r="BM418" s="22" t="s">
        <v>972</v>
      </c>
    </row>
    <row r="419" spans="2:65" s="11" customFormat="1" x14ac:dyDescent="0.3">
      <c r="B419" s="202"/>
      <c r="C419" s="203"/>
      <c r="D419" s="204" t="s">
        <v>156</v>
      </c>
      <c r="E419" s="205" t="s">
        <v>23</v>
      </c>
      <c r="F419" s="206" t="s">
        <v>973</v>
      </c>
      <c r="G419" s="203"/>
      <c r="H419" s="207">
        <v>26</v>
      </c>
      <c r="I419" s="208"/>
      <c r="J419" s="203"/>
      <c r="K419" s="203"/>
      <c r="L419" s="209"/>
      <c r="M419" s="210"/>
      <c r="N419" s="211"/>
      <c r="O419" s="211"/>
      <c r="P419" s="211"/>
      <c r="Q419" s="211"/>
      <c r="R419" s="211"/>
      <c r="S419" s="211"/>
      <c r="T419" s="212"/>
      <c r="AT419" s="213" t="s">
        <v>156</v>
      </c>
      <c r="AU419" s="213" t="s">
        <v>85</v>
      </c>
      <c r="AV419" s="11" t="s">
        <v>85</v>
      </c>
      <c r="AW419" s="11" t="s">
        <v>38</v>
      </c>
      <c r="AX419" s="11" t="s">
        <v>83</v>
      </c>
      <c r="AY419" s="213" t="s">
        <v>147</v>
      </c>
    </row>
    <row r="420" spans="2:65" s="1" customFormat="1" ht="25.5" customHeight="1" x14ac:dyDescent="0.3">
      <c r="B420" s="39"/>
      <c r="C420" s="190" t="s">
        <v>974</v>
      </c>
      <c r="D420" s="190" t="s">
        <v>149</v>
      </c>
      <c r="E420" s="191" t="s">
        <v>975</v>
      </c>
      <c r="F420" s="192" t="s">
        <v>976</v>
      </c>
      <c r="G420" s="193" t="s">
        <v>199</v>
      </c>
      <c r="H420" s="194">
        <v>120</v>
      </c>
      <c r="I420" s="195"/>
      <c r="J420" s="196">
        <f>ROUND(I420*H420,2)</f>
        <v>0</v>
      </c>
      <c r="K420" s="192" t="s">
        <v>153</v>
      </c>
      <c r="L420" s="59"/>
      <c r="M420" s="197" t="s">
        <v>23</v>
      </c>
      <c r="N420" s="198" t="s">
        <v>46</v>
      </c>
      <c r="O420" s="40"/>
      <c r="P420" s="199">
        <f>O420*H420</f>
        <v>0</v>
      </c>
      <c r="Q420" s="199">
        <v>2.9099999999999998E-3</v>
      </c>
      <c r="R420" s="199">
        <f>Q420*H420</f>
        <v>0.34919999999999995</v>
      </c>
      <c r="S420" s="199">
        <v>0</v>
      </c>
      <c r="T420" s="200">
        <f>S420*H420</f>
        <v>0</v>
      </c>
      <c r="AR420" s="22" t="s">
        <v>226</v>
      </c>
      <c r="AT420" s="22" t="s">
        <v>149</v>
      </c>
      <c r="AU420" s="22" t="s">
        <v>85</v>
      </c>
      <c r="AY420" s="22" t="s">
        <v>147</v>
      </c>
      <c r="BE420" s="201">
        <f>IF(N420="základní",J420,0)</f>
        <v>0</v>
      </c>
      <c r="BF420" s="201">
        <f>IF(N420="snížená",J420,0)</f>
        <v>0</v>
      </c>
      <c r="BG420" s="201">
        <f>IF(N420="zákl. přenesená",J420,0)</f>
        <v>0</v>
      </c>
      <c r="BH420" s="201">
        <f>IF(N420="sníž. přenesená",J420,0)</f>
        <v>0</v>
      </c>
      <c r="BI420" s="201">
        <f>IF(N420="nulová",J420,0)</f>
        <v>0</v>
      </c>
      <c r="BJ420" s="22" t="s">
        <v>83</v>
      </c>
      <c r="BK420" s="201">
        <f>ROUND(I420*H420,2)</f>
        <v>0</v>
      </c>
      <c r="BL420" s="22" t="s">
        <v>226</v>
      </c>
      <c r="BM420" s="22" t="s">
        <v>977</v>
      </c>
    </row>
    <row r="421" spans="2:65" s="11" customFormat="1" x14ac:dyDescent="0.3">
      <c r="B421" s="202"/>
      <c r="C421" s="203"/>
      <c r="D421" s="204" t="s">
        <v>156</v>
      </c>
      <c r="E421" s="205" t="s">
        <v>23</v>
      </c>
      <c r="F421" s="206" t="s">
        <v>978</v>
      </c>
      <c r="G421" s="203"/>
      <c r="H421" s="207">
        <v>120</v>
      </c>
      <c r="I421" s="208"/>
      <c r="J421" s="203"/>
      <c r="K421" s="203"/>
      <c r="L421" s="209"/>
      <c r="M421" s="210"/>
      <c r="N421" s="211"/>
      <c r="O421" s="211"/>
      <c r="P421" s="211"/>
      <c r="Q421" s="211"/>
      <c r="R421" s="211"/>
      <c r="S421" s="211"/>
      <c r="T421" s="212"/>
      <c r="AT421" s="213" t="s">
        <v>156</v>
      </c>
      <c r="AU421" s="213" t="s">
        <v>85</v>
      </c>
      <c r="AV421" s="11" t="s">
        <v>85</v>
      </c>
      <c r="AW421" s="11" t="s">
        <v>38</v>
      </c>
      <c r="AX421" s="11" t="s">
        <v>83</v>
      </c>
      <c r="AY421" s="213" t="s">
        <v>147</v>
      </c>
    </row>
    <row r="422" spans="2:65" s="1" customFormat="1" ht="38.25" customHeight="1" x14ac:dyDescent="0.3">
      <c r="B422" s="39"/>
      <c r="C422" s="190" t="s">
        <v>979</v>
      </c>
      <c r="D422" s="190" t="s">
        <v>149</v>
      </c>
      <c r="E422" s="191" t="s">
        <v>980</v>
      </c>
      <c r="F422" s="192" t="s">
        <v>981</v>
      </c>
      <c r="G422" s="193" t="s">
        <v>166</v>
      </c>
      <c r="H422" s="194">
        <v>4</v>
      </c>
      <c r="I422" s="195"/>
      <c r="J422" s="196">
        <f>ROUND(I422*H422,2)</f>
        <v>0</v>
      </c>
      <c r="K422" s="192" t="s">
        <v>153</v>
      </c>
      <c r="L422" s="59"/>
      <c r="M422" s="197" t="s">
        <v>23</v>
      </c>
      <c r="N422" s="198" t="s">
        <v>46</v>
      </c>
      <c r="O422" s="40"/>
      <c r="P422" s="199">
        <f>O422*H422</f>
        <v>0</v>
      </c>
      <c r="Q422" s="199">
        <v>0</v>
      </c>
      <c r="R422" s="199">
        <f>Q422*H422</f>
        <v>0</v>
      </c>
      <c r="S422" s="199">
        <v>0</v>
      </c>
      <c r="T422" s="200">
        <f>S422*H422</f>
        <v>0</v>
      </c>
      <c r="AR422" s="22" t="s">
        <v>226</v>
      </c>
      <c r="AT422" s="22" t="s">
        <v>149</v>
      </c>
      <c r="AU422" s="22" t="s">
        <v>85</v>
      </c>
      <c r="AY422" s="22" t="s">
        <v>147</v>
      </c>
      <c r="BE422" s="201">
        <f>IF(N422="základní",J422,0)</f>
        <v>0</v>
      </c>
      <c r="BF422" s="201">
        <f>IF(N422="snížená",J422,0)</f>
        <v>0</v>
      </c>
      <c r="BG422" s="201">
        <f>IF(N422="zákl. přenesená",J422,0)</f>
        <v>0</v>
      </c>
      <c r="BH422" s="201">
        <f>IF(N422="sníž. přenesená",J422,0)</f>
        <v>0</v>
      </c>
      <c r="BI422" s="201">
        <f>IF(N422="nulová",J422,0)</f>
        <v>0</v>
      </c>
      <c r="BJ422" s="22" t="s">
        <v>83</v>
      </c>
      <c r="BK422" s="201">
        <f>ROUND(I422*H422,2)</f>
        <v>0</v>
      </c>
      <c r="BL422" s="22" t="s">
        <v>226</v>
      </c>
      <c r="BM422" s="22" t="s">
        <v>982</v>
      </c>
    </row>
    <row r="423" spans="2:65" s="1" customFormat="1" ht="25.5" customHeight="1" x14ac:dyDescent="0.3">
      <c r="B423" s="39"/>
      <c r="C423" s="190" t="s">
        <v>983</v>
      </c>
      <c r="D423" s="190" t="s">
        <v>149</v>
      </c>
      <c r="E423" s="191" t="s">
        <v>984</v>
      </c>
      <c r="F423" s="192" t="s">
        <v>985</v>
      </c>
      <c r="G423" s="193" t="s">
        <v>199</v>
      </c>
      <c r="H423" s="194">
        <v>10</v>
      </c>
      <c r="I423" s="195"/>
      <c r="J423" s="196">
        <f>ROUND(I423*H423,2)</f>
        <v>0</v>
      </c>
      <c r="K423" s="192" t="s">
        <v>153</v>
      </c>
      <c r="L423" s="59"/>
      <c r="M423" s="197" t="s">
        <v>23</v>
      </c>
      <c r="N423" s="198" t="s">
        <v>46</v>
      </c>
      <c r="O423" s="40"/>
      <c r="P423" s="199">
        <f>O423*H423</f>
        <v>0</v>
      </c>
      <c r="Q423" s="199">
        <v>3.13E-3</v>
      </c>
      <c r="R423" s="199">
        <f>Q423*H423</f>
        <v>3.1300000000000001E-2</v>
      </c>
      <c r="S423" s="199">
        <v>0</v>
      </c>
      <c r="T423" s="200">
        <f>S423*H423</f>
        <v>0</v>
      </c>
      <c r="AR423" s="22" t="s">
        <v>226</v>
      </c>
      <c r="AT423" s="22" t="s">
        <v>149</v>
      </c>
      <c r="AU423" s="22" t="s">
        <v>85</v>
      </c>
      <c r="AY423" s="22" t="s">
        <v>147</v>
      </c>
      <c r="BE423" s="201">
        <f>IF(N423="základní",J423,0)</f>
        <v>0</v>
      </c>
      <c r="BF423" s="201">
        <f>IF(N423="snížená",J423,0)</f>
        <v>0</v>
      </c>
      <c r="BG423" s="201">
        <f>IF(N423="zákl. přenesená",J423,0)</f>
        <v>0</v>
      </c>
      <c r="BH423" s="201">
        <f>IF(N423="sníž. přenesená",J423,0)</f>
        <v>0</v>
      </c>
      <c r="BI423" s="201">
        <f>IF(N423="nulová",J423,0)</f>
        <v>0</v>
      </c>
      <c r="BJ423" s="22" t="s">
        <v>83</v>
      </c>
      <c r="BK423" s="201">
        <f>ROUND(I423*H423,2)</f>
        <v>0</v>
      </c>
      <c r="BL423" s="22" t="s">
        <v>226</v>
      </c>
      <c r="BM423" s="22" t="s">
        <v>986</v>
      </c>
    </row>
    <row r="424" spans="2:65" s="11" customFormat="1" x14ac:dyDescent="0.3">
      <c r="B424" s="202"/>
      <c r="C424" s="203"/>
      <c r="D424" s="204" t="s">
        <v>156</v>
      </c>
      <c r="E424" s="205" t="s">
        <v>23</v>
      </c>
      <c r="F424" s="206" t="s">
        <v>987</v>
      </c>
      <c r="G424" s="203"/>
      <c r="H424" s="207">
        <v>10</v>
      </c>
      <c r="I424" s="208"/>
      <c r="J424" s="203"/>
      <c r="K424" s="203"/>
      <c r="L424" s="209"/>
      <c r="M424" s="210"/>
      <c r="N424" s="211"/>
      <c r="O424" s="211"/>
      <c r="P424" s="211"/>
      <c r="Q424" s="211"/>
      <c r="R424" s="211"/>
      <c r="S424" s="211"/>
      <c r="T424" s="212"/>
      <c r="AT424" s="213" t="s">
        <v>156</v>
      </c>
      <c r="AU424" s="213" t="s">
        <v>85</v>
      </c>
      <c r="AV424" s="11" t="s">
        <v>85</v>
      </c>
      <c r="AW424" s="11" t="s">
        <v>38</v>
      </c>
      <c r="AX424" s="11" t="s">
        <v>83</v>
      </c>
      <c r="AY424" s="213" t="s">
        <v>147</v>
      </c>
    </row>
    <row r="425" spans="2:65" s="1" customFormat="1" ht="38.25" customHeight="1" x14ac:dyDescent="0.3">
      <c r="B425" s="39"/>
      <c r="C425" s="190" t="s">
        <v>988</v>
      </c>
      <c r="D425" s="190" t="s">
        <v>149</v>
      </c>
      <c r="E425" s="191" t="s">
        <v>989</v>
      </c>
      <c r="F425" s="192" t="s">
        <v>990</v>
      </c>
      <c r="G425" s="193" t="s">
        <v>308</v>
      </c>
      <c r="H425" s="194">
        <v>0.52</v>
      </c>
      <c r="I425" s="195"/>
      <c r="J425" s="196">
        <f>ROUND(I425*H425,2)</f>
        <v>0</v>
      </c>
      <c r="K425" s="192" t="s">
        <v>153</v>
      </c>
      <c r="L425" s="59"/>
      <c r="M425" s="197" t="s">
        <v>23</v>
      </c>
      <c r="N425" s="198" t="s">
        <v>46</v>
      </c>
      <c r="O425" s="40"/>
      <c r="P425" s="199">
        <f>O425*H425</f>
        <v>0</v>
      </c>
      <c r="Q425" s="199">
        <v>0</v>
      </c>
      <c r="R425" s="199">
        <f>Q425*H425</f>
        <v>0</v>
      </c>
      <c r="S425" s="199">
        <v>0</v>
      </c>
      <c r="T425" s="200">
        <f>S425*H425</f>
        <v>0</v>
      </c>
      <c r="AR425" s="22" t="s">
        <v>226</v>
      </c>
      <c r="AT425" s="22" t="s">
        <v>149</v>
      </c>
      <c r="AU425" s="22" t="s">
        <v>85</v>
      </c>
      <c r="AY425" s="22" t="s">
        <v>147</v>
      </c>
      <c r="BE425" s="201">
        <f>IF(N425="základní",J425,0)</f>
        <v>0</v>
      </c>
      <c r="BF425" s="201">
        <f>IF(N425="snížená",J425,0)</f>
        <v>0</v>
      </c>
      <c r="BG425" s="201">
        <f>IF(N425="zákl. přenesená",J425,0)</f>
        <v>0</v>
      </c>
      <c r="BH425" s="201">
        <f>IF(N425="sníž. přenesená",J425,0)</f>
        <v>0</v>
      </c>
      <c r="BI425" s="201">
        <f>IF(N425="nulová",J425,0)</f>
        <v>0</v>
      </c>
      <c r="BJ425" s="22" t="s">
        <v>83</v>
      </c>
      <c r="BK425" s="201">
        <f>ROUND(I425*H425,2)</f>
        <v>0</v>
      </c>
      <c r="BL425" s="22" t="s">
        <v>226</v>
      </c>
      <c r="BM425" s="22" t="s">
        <v>991</v>
      </c>
    </row>
    <row r="426" spans="2:65" s="10" customFormat="1" ht="29.85" customHeight="1" x14ac:dyDescent="0.3">
      <c r="B426" s="174"/>
      <c r="C426" s="175"/>
      <c r="D426" s="176" t="s">
        <v>74</v>
      </c>
      <c r="E426" s="188" t="s">
        <v>992</v>
      </c>
      <c r="F426" s="188" t="s">
        <v>993</v>
      </c>
      <c r="G426" s="175"/>
      <c r="H426" s="175"/>
      <c r="I426" s="178"/>
      <c r="J426" s="189">
        <f>BK426</f>
        <v>0</v>
      </c>
      <c r="K426" s="175"/>
      <c r="L426" s="180"/>
      <c r="M426" s="181"/>
      <c r="N426" s="182"/>
      <c r="O426" s="182"/>
      <c r="P426" s="183">
        <f>SUM(P427:P437)</f>
        <v>0</v>
      </c>
      <c r="Q426" s="182"/>
      <c r="R426" s="183">
        <f>SUM(R427:R437)</f>
        <v>0.31006500000000004</v>
      </c>
      <c r="S426" s="182"/>
      <c r="T426" s="184">
        <f>SUM(T427:T437)</f>
        <v>0.72199999999999998</v>
      </c>
      <c r="AR426" s="185" t="s">
        <v>85</v>
      </c>
      <c r="AT426" s="186" t="s">
        <v>74</v>
      </c>
      <c r="AU426" s="186" t="s">
        <v>83</v>
      </c>
      <c r="AY426" s="185" t="s">
        <v>147</v>
      </c>
      <c r="BK426" s="187">
        <f>SUM(BK427:BK437)</f>
        <v>0</v>
      </c>
    </row>
    <row r="427" spans="2:65" s="1" customFormat="1" ht="25.5" customHeight="1" x14ac:dyDescent="0.3">
      <c r="B427" s="39"/>
      <c r="C427" s="190" t="s">
        <v>994</v>
      </c>
      <c r="D427" s="190" t="s">
        <v>149</v>
      </c>
      <c r="E427" s="191" t="s">
        <v>995</v>
      </c>
      <c r="F427" s="192" t="s">
        <v>996</v>
      </c>
      <c r="G427" s="193" t="s">
        <v>199</v>
      </c>
      <c r="H427" s="194">
        <v>24.5</v>
      </c>
      <c r="I427" s="195"/>
      <c r="J427" s="196">
        <f>ROUND(I427*H427,2)</f>
        <v>0</v>
      </c>
      <c r="K427" s="192" t="s">
        <v>153</v>
      </c>
      <c r="L427" s="59"/>
      <c r="M427" s="197" t="s">
        <v>23</v>
      </c>
      <c r="N427" s="198" t="s">
        <v>46</v>
      </c>
      <c r="O427" s="40"/>
      <c r="P427" s="199">
        <f>O427*H427</f>
        <v>0</v>
      </c>
      <c r="Q427" s="199">
        <v>0</v>
      </c>
      <c r="R427" s="199">
        <f>Q427*H427</f>
        <v>0</v>
      </c>
      <c r="S427" s="199">
        <v>1.6E-2</v>
      </c>
      <c r="T427" s="200">
        <f>S427*H427</f>
        <v>0.39200000000000002</v>
      </c>
      <c r="AR427" s="22" t="s">
        <v>226</v>
      </c>
      <c r="AT427" s="22" t="s">
        <v>149</v>
      </c>
      <c r="AU427" s="22" t="s">
        <v>85</v>
      </c>
      <c r="AY427" s="22" t="s">
        <v>147</v>
      </c>
      <c r="BE427" s="201">
        <f>IF(N427="základní",J427,0)</f>
        <v>0</v>
      </c>
      <c r="BF427" s="201">
        <f>IF(N427="snížená",J427,0)</f>
        <v>0</v>
      </c>
      <c r="BG427" s="201">
        <f>IF(N427="zákl. přenesená",J427,0)</f>
        <v>0</v>
      </c>
      <c r="BH427" s="201">
        <f>IF(N427="sníž. přenesená",J427,0)</f>
        <v>0</v>
      </c>
      <c r="BI427" s="201">
        <f>IF(N427="nulová",J427,0)</f>
        <v>0</v>
      </c>
      <c r="BJ427" s="22" t="s">
        <v>83</v>
      </c>
      <c r="BK427" s="201">
        <f>ROUND(I427*H427,2)</f>
        <v>0</v>
      </c>
      <c r="BL427" s="22" t="s">
        <v>226</v>
      </c>
      <c r="BM427" s="22" t="s">
        <v>997</v>
      </c>
    </row>
    <row r="428" spans="2:65" s="11" customFormat="1" x14ac:dyDescent="0.3">
      <c r="B428" s="202"/>
      <c r="C428" s="203"/>
      <c r="D428" s="204" t="s">
        <v>156</v>
      </c>
      <c r="E428" s="205" t="s">
        <v>23</v>
      </c>
      <c r="F428" s="206" t="s">
        <v>998</v>
      </c>
      <c r="G428" s="203"/>
      <c r="H428" s="207">
        <v>24.5</v>
      </c>
      <c r="I428" s="208"/>
      <c r="J428" s="203"/>
      <c r="K428" s="203"/>
      <c r="L428" s="209"/>
      <c r="M428" s="210"/>
      <c r="N428" s="211"/>
      <c r="O428" s="211"/>
      <c r="P428" s="211"/>
      <c r="Q428" s="211"/>
      <c r="R428" s="211"/>
      <c r="S428" s="211"/>
      <c r="T428" s="212"/>
      <c r="AT428" s="213" t="s">
        <v>156</v>
      </c>
      <c r="AU428" s="213" t="s">
        <v>85</v>
      </c>
      <c r="AV428" s="11" t="s">
        <v>85</v>
      </c>
      <c r="AW428" s="11" t="s">
        <v>38</v>
      </c>
      <c r="AX428" s="11" t="s">
        <v>83</v>
      </c>
      <c r="AY428" s="213" t="s">
        <v>147</v>
      </c>
    </row>
    <row r="429" spans="2:65" s="1" customFormat="1" ht="25.5" customHeight="1" x14ac:dyDescent="0.3">
      <c r="B429" s="39"/>
      <c r="C429" s="190" t="s">
        <v>999</v>
      </c>
      <c r="D429" s="190" t="s">
        <v>149</v>
      </c>
      <c r="E429" s="191" t="s">
        <v>1000</v>
      </c>
      <c r="F429" s="192" t="s">
        <v>1001</v>
      </c>
      <c r="G429" s="193" t="s">
        <v>343</v>
      </c>
      <c r="H429" s="194">
        <v>295.3</v>
      </c>
      <c r="I429" s="195"/>
      <c r="J429" s="196">
        <f>ROUND(I429*H429,2)</f>
        <v>0</v>
      </c>
      <c r="K429" s="192" t="s">
        <v>153</v>
      </c>
      <c r="L429" s="59"/>
      <c r="M429" s="197" t="s">
        <v>23</v>
      </c>
      <c r="N429" s="198" t="s">
        <v>46</v>
      </c>
      <c r="O429" s="40"/>
      <c r="P429" s="199">
        <f>O429*H429</f>
        <v>0</v>
      </c>
      <c r="Q429" s="199">
        <v>5.0000000000000002E-5</v>
      </c>
      <c r="R429" s="199">
        <f>Q429*H429</f>
        <v>1.4765000000000002E-2</v>
      </c>
      <c r="S429" s="199">
        <v>0</v>
      </c>
      <c r="T429" s="200">
        <f>S429*H429</f>
        <v>0</v>
      </c>
      <c r="AR429" s="22" t="s">
        <v>226</v>
      </c>
      <c r="AT429" s="22" t="s">
        <v>149</v>
      </c>
      <c r="AU429" s="22" t="s">
        <v>85</v>
      </c>
      <c r="AY429" s="22" t="s">
        <v>147</v>
      </c>
      <c r="BE429" s="201">
        <f>IF(N429="základní",J429,0)</f>
        <v>0</v>
      </c>
      <c r="BF429" s="201">
        <f>IF(N429="snížená",J429,0)</f>
        <v>0</v>
      </c>
      <c r="BG429" s="201">
        <f>IF(N429="zákl. přenesená",J429,0)</f>
        <v>0</v>
      </c>
      <c r="BH429" s="201">
        <f>IF(N429="sníž. přenesená",J429,0)</f>
        <v>0</v>
      </c>
      <c r="BI429" s="201">
        <f>IF(N429="nulová",J429,0)</f>
        <v>0</v>
      </c>
      <c r="BJ429" s="22" t="s">
        <v>83</v>
      </c>
      <c r="BK429" s="201">
        <f>ROUND(I429*H429,2)</f>
        <v>0</v>
      </c>
      <c r="BL429" s="22" t="s">
        <v>226</v>
      </c>
      <c r="BM429" s="22" t="s">
        <v>1002</v>
      </c>
    </row>
    <row r="430" spans="2:65" s="11" customFormat="1" x14ac:dyDescent="0.3">
      <c r="B430" s="202"/>
      <c r="C430" s="203"/>
      <c r="D430" s="204" t="s">
        <v>156</v>
      </c>
      <c r="E430" s="205" t="s">
        <v>23</v>
      </c>
      <c r="F430" s="206" t="s">
        <v>1003</v>
      </c>
      <c r="G430" s="203"/>
      <c r="H430" s="207">
        <v>295.3</v>
      </c>
      <c r="I430" s="208"/>
      <c r="J430" s="203"/>
      <c r="K430" s="203"/>
      <c r="L430" s="209"/>
      <c r="M430" s="210"/>
      <c r="N430" s="211"/>
      <c r="O430" s="211"/>
      <c r="P430" s="211"/>
      <c r="Q430" s="211"/>
      <c r="R430" s="211"/>
      <c r="S430" s="211"/>
      <c r="T430" s="212"/>
      <c r="AT430" s="213" t="s">
        <v>156</v>
      </c>
      <c r="AU430" s="213" t="s">
        <v>85</v>
      </c>
      <c r="AV430" s="11" t="s">
        <v>85</v>
      </c>
      <c r="AW430" s="11" t="s">
        <v>38</v>
      </c>
      <c r="AX430" s="11" t="s">
        <v>83</v>
      </c>
      <c r="AY430" s="213" t="s">
        <v>147</v>
      </c>
    </row>
    <row r="431" spans="2:65" s="1" customFormat="1" ht="16.5" customHeight="1" x14ac:dyDescent="0.3">
      <c r="B431" s="39"/>
      <c r="C431" s="214" t="s">
        <v>1004</v>
      </c>
      <c r="D431" s="214" t="s">
        <v>320</v>
      </c>
      <c r="E431" s="215" t="s">
        <v>1005</v>
      </c>
      <c r="F431" s="216" t="s">
        <v>1006</v>
      </c>
      <c r="G431" s="217" t="s">
        <v>343</v>
      </c>
      <c r="H431" s="218">
        <v>295.3</v>
      </c>
      <c r="I431" s="219"/>
      <c r="J431" s="220">
        <f>ROUND(I431*H431,2)</f>
        <v>0</v>
      </c>
      <c r="K431" s="216" t="s">
        <v>23</v>
      </c>
      <c r="L431" s="221"/>
      <c r="M431" s="222" t="s">
        <v>23</v>
      </c>
      <c r="N431" s="223" t="s">
        <v>46</v>
      </c>
      <c r="O431" s="40"/>
      <c r="P431" s="199">
        <f>O431*H431</f>
        <v>0</v>
      </c>
      <c r="Q431" s="199">
        <v>1E-3</v>
      </c>
      <c r="R431" s="199">
        <f>Q431*H431</f>
        <v>0.29530000000000001</v>
      </c>
      <c r="S431" s="199">
        <v>0</v>
      </c>
      <c r="T431" s="200">
        <f>S431*H431</f>
        <v>0</v>
      </c>
      <c r="AR431" s="22" t="s">
        <v>297</v>
      </c>
      <c r="AT431" s="22" t="s">
        <v>320</v>
      </c>
      <c r="AU431" s="22" t="s">
        <v>85</v>
      </c>
      <c r="AY431" s="22" t="s">
        <v>147</v>
      </c>
      <c r="BE431" s="201">
        <f>IF(N431="základní",J431,0)</f>
        <v>0</v>
      </c>
      <c r="BF431" s="201">
        <f>IF(N431="snížená",J431,0)</f>
        <v>0</v>
      </c>
      <c r="BG431" s="201">
        <f>IF(N431="zákl. přenesená",J431,0)</f>
        <v>0</v>
      </c>
      <c r="BH431" s="201">
        <f>IF(N431="sníž. přenesená",J431,0)</f>
        <v>0</v>
      </c>
      <c r="BI431" s="201">
        <f>IF(N431="nulová",J431,0)</f>
        <v>0</v>
      </c>
      <c r="BJ431" s="22" t="s">
        <v>83</v>
      </c>
      <c r="BK431" s="201">
        <f>ROUND(I431*H431,2)</f>
        <v>0</v>
      </c>
      <c r="BL431" s="22" t="s">
        <v>226</v>
      </c>
      <c r="BM431" s="22" t="s">
        <v>1007</v>
      </c>
    </row>
    <row r="432" spans="2:65" s="1" customFormat="1" ht="25.5" customHeight="1" x14ac:dyDescent="0.3">
      <c r="B432" s="39"/>
      <c r="C432" s="190" t="s">
        <v>1008</v>
      </c>
      <c r="D432" s="190" t="s">
        <v>149</v>
      </c>
      <c r="E432" s="191" t="s">
        <v>1009</v>
      </c>
      <c r="F432" s="192" t="s">
        <v>1010</v>
      </c>
      <c r="G432" s="193" t="s">
        <v>343</v>
      </c>
      <c r="H432" s="194">
        <v>330</v>
      </c>
      <c r="I432" s="195"/>
      <c r="J432" s="196">
        <f>ROUND(I432*H432,2)</f>
        <v>0</v>
      </c>
      <c r="K432" s="192" t="s">
        <v>153</v>
      </c>
      <c r="L432" s="59"/>
      <c r="M432" s="197" t="s">
        <v>23</v>
      </c>
      <c r="N432" s="198" t="s">
        <v>46</v>
      </c>
      <c r="O432" s="40"/>
      <c r="P432" s="199">
        <f>O432*H432</f>
        <v>0</v>
      </c>
      <c r="Q432" s="199">
        <v>0</v>
      </c>
      <c r="R432" s="199">
        <f>Q432*H432</f>
        <v>0</v>
      </c>
      <c r="S432" s="199">
        <v>1E-3</v>
      </c>
      <c r="T432" s="200">
        <f>S432*H432</f>
        <v>0.33</v>
      </c>
      <c r="AR432" s="22" t="s">
        <v>226</v>
      </c>
      <c r="AT432" s="22" t="s">
        <v>149</v>
      </c>
      <c r="AU432" s="22" t="s">
        <v>85</v>
      </c>
      <c r="AY432" s="22" t="s">
        <v>147</v>
      </c>
      <c r="BE432" s="201">
        <f>IF(N432="základní",J432,0)</f>
        <v>0</v>
      </c>
      <c r="BF432" s="201">
        <f>IF(N432="snížená",J432,0)</f>
        <v>0</v>
      </c>
      <c r="BG432" s="201">
        <f>IF(N432="zákl. přenesená",J432,0)</f>
        <v>0</v>
      </c>
      <c r="BH432" s="201">
        <f>IF(N432="sníž. přenesená",J432,0)</f>
        <v>0</v>
      </c>
      <c r="BI432" s="201">
        <f>IF(N432="nulová",J432,0)</f>
        <v>0</v>
      </c>
      <c r="BJ432" s="22" t="s">
        <v>83</v>
      </c>
      <c r="BK432" s="201">
        <f>ROUND(I432*H432,2)</f>
        <v>0</v>
      </c>
      <c r="BL432" s="22" t="s">
        <v>226</v>
      </c>
      <c r="BM432" s="22" t="s">
        <v>1011</v>
      </c>
    </row>
    <row r="433" spans="2:65" s="11" customFormat="1" x14ac:dyDescent="0.3">
      <c r="B433" s="202"/>
      <c r="C433" s="203"/>
      <c r="D433" s="204" t="s">
        <v>156</v>
      </c>
      <c r="E433" s="205" t="s">
        <v>23</v>
      </c>
      <c r="F433" s="206" t="s">
        <v>1012</v>
      </c>
      <c r="G433" s="203"/>
      <c r="H433" s="207">
        <v>300</v>
      </c>
      <c r="I433" s="208"/>
      <c r="J433" s="203"/>
      <c r="K433" s="203"/>
      <c r="L433" s="209"/>
      <c r="M433" s="210"/>
      <c r="N433" s="211"/>
      <c r="O433" s="211"/>
      <c r="P433" s="211"/>
      <c r="Q433" s="211"/>
      <c r="R433" s="211"/>
      <c r="S433" s="211"/>
      <c r="T433" s="212"/>
      <c r="AT433" s="213" t="s">
        <v>156</v>
      </c>
      <c r="AU433" s="213" t="s">
        <v>85</v>
      </c>
      <c r="AV433" s="11" t="s">
        <v>85</v>
      </c>
      <c r="AW433" s="11" t="s">
        <v>38</v>
      </c>
      <c r="AX433" s="11" t="s">
        <v>75</v>
      </c>
      <c r="AY433" s="213" t="s">
        <v>147</v>
      </c>
    </row>
    <row r="434" spans="2:65" s="11" customFormat="1" x14ac:dyDescent="0.3">
      <c r="B434" s="202"/>
      <c r="C434" s="203"/>
      <c r="D434" s="204" t="s">
        <v>156</v>
      </c>
      <c r="E434" s="205" t="s">
        <v>23</v>
      </c>
      <c r="F434" s="206" t="s">
        <v>1013</v>
      </c>
      <c r="G434" s="203"/>
      <c r="H434" s="207">
        <v>10</v>
      </c>
      <c r="I434" s="208"/>
      <c r="J434" s="203"/>
      <c r="K434" s="203"/>
      <c r="L434" s="209"/>
      <c r="M434" s="210"/>
      <c r="N434" s="211"/>
      <c r="O434" s="211"/>
      <c r="P434" s="211"/>
      <c r="Q434" s="211"/>
      <c r="R434" s="211"/>
      <c r="S434" s="211"/>
      <c r="T434" s="212"/>
      <c r="AT434" s="213" t="s">
        <v>156</v>
      </c>
      <c r="AU434" s="213" t="s">
        <v>85</v>
      </c>
      <c r="AV434" s="11" t="s">
        <v>85</v>
      </c>
      <c r="AW434" s="11" t="s">
        <v>38</v>
      </c>
      <c r="AX434" s="11" t="s">
        <v>75</v>
      </c>
      <c r="AY434" s="213" t="s">
        <v>147</v>
      </c>
    </row>
    <row r="435" spans="2:65" s="11" customFormat="1" x14ac:dyDescent="0.3">
      <c r="B435" s="202"/>
      <c r="C435" s="203"/>
      <c r="D435" s="204" t="s">
        <v>156</v>
      </c>
      <c r="E435" s="205" t="s">
        <v>23</v>
      </c>
      <c r="F435" s="206" t="s">
        <v>1014</v>
      </c>
      <c r="G435" s="203"/>
      <c r="H435" s="207">
        <v>20</v>
      </c>
      <c r="I435" s="208"/>
      <c r="J435" s="203"/>
      <c r="K435" s="203"/>
      <c r="L435" s="209"/>
      <c r="M435" s="210"/>
      <c r="N435" s="211"/>
      <c r="O435" s="211"/>
      <c r="P435" s="211"/>
      <c r="Q435" s="211"/>
      <c r="R435" s="211"/>
      <c r="S435" s="211"/>
      <c r="T435" s="212"/>
      <c r="AT435" s="213" t="s">
        <v>156</v>
      </c>
      <c r="AU435" s="213" t="s">
        <v>85</v>
      </c>
      <c r="AV435" s="11" t="s">
        <v>85</v>
      </c>
      <c r="AW435" s="11" t="s">
        <v>38</v>
      </c>
      <c r="AX435" s="11" t="s">
        <v>75</v>
      </c>
      <c r="AY435" s="213" t="s">
        <v>147</v>
      </c>
    </row>
    <row r="436" spans="2:65" s="12" customFormat="1" x14ac:dyDescent="0.3">
      <c r="B436" s="224"/>
      <c r="C436" s="225"/>
      <c r="D436" s="204" t="s">
        <v>156</v>
      </c>
      <c r="E436" s="226" t="s">
        <v>23</v>
      </c>
      <c r="F436" s="227" t="s">
        <v>412</v>
      </c>
      <c r="G436" s="225"/>
      <c r="H436" s="228">
        <v>330</v>
      </c>
      <c r="I436" s="229"/>
      <c r="J436" s="225"/>
      <c r="K436" s="225"/>
      <c r="L436" s="230"/>
      <c r="M436" s="231"/>
      <c r="N436" s="232"/>
      <c r="O436" s="232"/>
      <c r="P436" s="232"/>
      <c r="Q436" s="232"/>
      <c r="R436" s="232"/>
      <c r="S436" s="232"/>
      <c r="T436" s="233"/>
      <c r="AT436" s="234" t="s">
        <v>156</v>
      </c>
      <c r="AU436" s="234" t="s">
        <v>85</v>
      </c>
      <c r="AV436" s="12" t="s">
        <v>154</v>
      </c>
      <c r="AW436" s="12" t="s">
        <v>38</v>
      </c>
      <c r="AX436" s="12" t="s">
        <v>83</v>
      </c>
      <c r="AY436" s="234" t="s">
        <v>147</v>
      </c>
    </row>
    <row r="437" spans="2:65" s="1" customFormat="1" ht="38.25" customHeight="1" x14ac:dyDescent="0.3">
      <c r="B437" s="39"/>
      <c r="C437" s="190" t="s">
        <v>1015</v>
      </c>
      <c r="D437" s="190" t="s">
        <v>149</v>
      </c>
      <c r="E437" s="191" t="s">
        <v>1016</v>
      </c>
      <c r="F437" s="192" t="s">
        <v>1017</v>
      </c>
      <c r="G437" s="193" t="s">
        <v>308</v>
      </c>
      <c r="H437" s="194">
        <v>0.31</v>
      </c>
      <c r="I437" s="195"/>
      <c r="J437" s="196">
        <f>ROUND(I437*H437,2)</f>
        <v>0</v>
      </c>
      <c r="K437" s="192" t="s">
        <v>153</v>
      </c>
      <c r="L437" s="59"/>
      <c r="M437" s="197" t="s">
        <v>23</v>
      </c>
      <c r="N437" s="198" t="s">
        <v>46</v>
      </c>
      <c r="O437" s="40"/>
      <c r="P437" s="199">
        <f>O437*H437</f>
        <v>0</v>
      </c>
      <c r="Q437" s="199">
        <v>0</v>
      </c>
      <c r="R437" s="199">
        <f>Q437*H437</f>
        <v>0</v>
      </c>
      <c r="S437" s="199">
        <v>0</v>
      </c>
      <c r="T437" s="200">
        <f>S437*H437</f>
        <v>0</v>
      </c>
      <c r="AR437" s="22" t="s">
        <v>226</v>
      </c>
      <c r="AT437" s="22" t="s">
        <v>149</v>
      </c>
      <c r="AU437" s="22" t="s">
        <v>85</v>
      </c>
      <c r="AY437" s="22" t="s">
        <v>147</v>
      </c>
      <c r="BE437" s="201">
        <f>IF(N437="základní",J437,0)</f>
        <v>0</v>
      </c>
      <c r="BF437" s="201">
        <f>IF(N437="snížená",J437,0)</f>
        <v>0</v>
      </c>
      <c r="BG437" s="201">
        <f>IF(N437="zákl. přenesená",J437,0)</f>
        <v>0</v>
      </c>
      <c r="BH437" s="201">
        <f>IF(N437="sníž. přenesená",J437,0)</f>
        <v>0</v>
      </c>
      <c r="BI437" s="201">
        <f>IF(N437="nulová",J437,0)</f>
        <v>0</v>
      </c>
      <c r="BJ437" s="22" t="s">
        <v>83</v>
      </c>
      <c r="BK437" s="201">
        <f>ROUND(I437*H437,2)</f>
        <v>0</v>
      </c>
      <c r="BL437" s="22" t="s">
        <v>226</v>
      </c>
      <c r="BM437" s="22" t="s">
        <v>1018</v>
      </c>
    </row>
    <row r="438" spans="2:65" s="10" customFormat="1" ht="29.85" customHeight="1" x14ac:dyDescent="0.3">
      <c r="B438" s="174"/>
      <c r="C438" s="175"/>
      <c r="D438" s="176" t="s">
        <v>74</v>
      </c>
      <c r="E438" s="188" t="s">
        <v>1019</v>
      </c>
      <c r="F438" s="188" t="s">
        <v>1020</v>
      </c>
      <c r="G438" s="175"/>
      <c r="H438" s="175"/>
      <c r="I438" s="178"/>
      <c r="J438" s="189">
        <f>BK438</f>
        <v>0</v>
      </c>
      <c r="K438" s="175"/>
      <c r="L438" s="180"/>
      <c r="M438" s="181"/>
      <c r="N438" s="182"/>
      <c r="O438" s="182"/>
      <c r="P438" s="183">
        <f>SUM(P439:P441)</f>
        <v>0</v>
      </c>
      <c r="Q438" s="182"/>
      <c r="R438" s="183">
        <f>SUM(R439:R441)</f>
        <v>1.0999999999999999E-4</v>
      </c>
      <c r="S438" s="182"/>
      <c r="T438" s="184">
        <f>SUM(T439:T441)</f>
        <v>0</v>
      </c>
      <c r="AR438" s="185" t="s">
        <v>85</v>
      </c>
      <c r="AT438" s="186" t="s">
        <v>74</v>
      </c>
      <c r="AU438" s="186" t="s">
        <v>83</v>
      </c>
      <c r="AY438" s="185" t="s">
        <v>147</v>
      </c>
      <c r="BK438" s="187">
        <f>SUM(BK439:BK441)</f>
        <v>0</v>
      </c>
    </row>
    <row r="439" spans="2:65" s="1" customFormat="1" ht="16.5" customHeight="1" x14ac:dyDescent="0.3">
      <c r="B439" s="39"/>
      <c r="C439" s="190" t="s">
        <v>1021</v>
      </c>
      <c r="D439" s="190" t="s">
        <v>149</v>
      </c>
      <c r="E439" s="191" t="s">
        <v>1022</v>
      </c>
      <c r="F439" s="192" t="s">
        <v>1023</v>
      </c>
      <c r="G439" s="193" t="s">
        <v>199</v>
      </c>
      <c r="H439" s="194">
        <v>1</v>
      </c>
      <c r="I439" s="195"/>
      <c r="J439" s="196">
        <f>ROUND(I439*H439,2)</f>
        <v>0</v>
      </c>
      <c r="K439" s="192" t="s">
        <v>153</v>
      </c>
      <c r="L439" s="59"/>
      <c r="M439" s="197" t="s">
        <v>23</v>
      </c>
      <c r="N439" s="198" t="s">
        <v>46</v>
      </c>
      <c r="O439" s="40"/>
      <c r="P439" s="199">
        <f>O439*H439</f>
        <v>0</v>
      </c>
      <c r="Q439" s="199">
        <v>4.0000000000000003E-5</v>
      </c>
      <c r="R439" s="199">
        <f>Q439*H439</f>
        <v>4.0000000000000003E-5</v>
      </c>
      <c r="S439" s="199">
        <v>0</v>
      </c>
      <c r="T439" s="200">
        <f>S439*H439</f>
        <v>0</v>
      </c>
      <c r="AR439" s="22" t="s">
        <v>226</v>
      </c>
      <c r="AT439" s="22" t="s">
        <v>149</v>
      </c>
      <c r="AU439" s="22" t="s">
        <v>85</v>
      </c>
      <c r="AY439" s="22" t="s">
        <v>147</v>
      </c>
      <c r="BE439" s="201">
        <f>IF(N439="základní",J439,0)</f>
        <v>0</v>
      </c>
      <c r="BF439" s="201">
        <f>IF(N439="snížená",J439,0)</f>
        <v>0</v>
      </c>
      <c r="BG439" s="201">
        <f>IF(N439="zákl. přenesená",J439,0)</f>
        <v>0</v>
      </c>
      <c r="BH439" s="201">
        <f>IF(N439="sníž. přenesená",J439,0)</f>
        <v>0</v>
      </c>
      <c r="BI439" s="201">
        <f>IF(N439="nulová",J439,0)</f>
        <v>0</v>
      </c>
      <c r="BJ439" s="22" t="s">
        <v>83</v>
      </c>
      <c r="BK439" s="201">
        <f>ROUND(I439*H439,2)</f>
        <v>0</v>
      </c>
      <c r="BL439" s="22" t="s">
        <v>226</v>
      </c>
      <c r="BM439" s="22" t="s">
        <v>1024</v>
      </c>
    </row>
    <row r="440" spans="2:65" s="1" customFormat="1" ht="16.5" customHeight="1" x14ac:dyDescent="0.3">
      <c r="B440" s="39"/>
      <c r="C440" s="214" t="s">
        <v>1025</v>
      </c>
      <c r="D440" s="214" t="s">
        <v>320</v>
      </c>
      <c r="E440" s="215" t="s">
        <v>1026</v>
      </c>
      <c r="F440" s="216" t="s">
        <v>1027</v>
      </c>
      <c r="G440" s="217" t="s">
        <v>199</v>
      </c>
      <c r="H440" s="218">
        <v>1</v>
      </c>
      <c r="I440" s="219"/>
      <c r="J440" s="220">
        <f>ROUND(I440*H440,2)</f>
        <v>0</v>
      </c>
      <c r="K440" s="216" t="s">
        <v>153</v>
      </c>
      <c r="L440" s="221"/>
      <c r="M440" s="222" t="s">
        <v>23</v>
      </c>
      <c r="N440" s="223" t="s">
        <v>46</v>
      </c>
      <c r="O440" s="40"/>
      <c r="P440" s="199">
        <f>O440*H440</f>
        <v>0</v>
      </c>
      <c r="Q440" s="199">
        <v>6.9999999999999994E-5</v>
      </c>
      <c r="R440" s="199">
        <f>Q440*H440</f>
        <v>6.9999999999999994E-5</v>
      </c>
      <c r="S440" s="199">
        <v>0</v>
      </c>
      <c r="T440" s="200">
        <f>S440*H440</f>
        <v>0</v>
      </c>
      <c r="AR440" s="22" t="s">
        <v>297</v>
      </c>
      <c r="AT440" s="22" t="s">
        <v>320</v>
      </c>
      <c r="AU440" s="22" t="s">
        <v>85</v>
      </c>
      <c r="AY440" s="22" t="s">
        <v>147</v>
      </c>
      <c r="BE440" s="201">
        <f>IF(N440="základní",J440,0)</f>
        <v>0</v>
      </c>
      <c r="BF440" s="201">
        <f>IF(N440="snížená",J440,0)</f>
        <v>0</v>
      </c>
      <c r="BG440" s="201">
        <f>IF(N440="zákl. přenesená",J440,0)</f>
        <v>0</v>
      </c>
      <c r="BH440" s="201">
        <f>IF(N440="sníž. přenesená",J440,0)</f>
        <v>0</v>
      </c>
      <c r="BI440" s="201">
        <f>IF(N440="nulová",J440,0)</f>
        <v>0</v>
      </c>
      <c r="BJ440" s="22" t="s">
        <v>83</v>
      </c>
      <c r="BK440" s="201">
        <f>ROUND(I440*H440,2)</f>
        <v>0</v>
      </c>
      <c r="BL440" s="22" t="s">
        <v>226</v>
      </c>
      <c r="BM440" s="22" t="s">
        <v>1028</v>
      </c>
    </row>
    <row r="441" spans="2:65" s="1" customFormat="1" ht="38.25" customHeight="1" x14ac:dyDescent="0.3">
      <c r="B441" s="39"/>
      <c r="C441" s="190" t="s">
        <v>1029</v>
      </c>
      <c r="D441" s="190" t="s">
        <v>149</v>
      </c>
      <c r="E441" s="191" t="s">
        <v>1030</v>
      </c>
      <c r="F441" s="192" t="s">
        <v>1031</v>
      </c>
      <c r="G441" s="193" t="s">
        <v>308</v>
      </c>
      <c r="H441" s="194">
        <v>1E-3</v>
      </c>
      <c r="I441" s="195"/>
      <c r="J441" s="196">
        <f>ROUND(I441*H441,2)</f>
        <v>0</v>
      </c>
      <c r="K441" s="192" t="s">
        <v>153</v>
      </c>
      <c r="L441" s="59"/>
      <c r="M441" s="197" t="s">
        <v>23</v>
      </c>
      <c r="N441" s="198" t="s">
        <v>46</v>
      </c>
      <c r="O441" s="40"/>
      <c r="P441" s="199">
        <f>O441*H441</f>
        <v>0</v>
      </c>
      <c r="Q441" s="199">
        <v>0</v>
      </c>
      <c r="R441" s="199">
        <f>Q441*H441</f>
        <v>0</v>
      </c>
      <c r="S441" s="199">
        <v>0</v>
      </c>
      <c r="T441" s="200">
        <f>S441*H441</f>
        <v>0</v>
      </c>
      <c r="AR441" s="22" t="s">
        <v>226</v>
      </c>
      <c r="AT441" s="22" t="s">
        <v>149</v>
      </c>
      <c r="AU441" s="22" t="s">
        <v>85</v>
      </c>
      <c r="AY441" s="22" t="s">
        <v>147</v>
      </c>
      <c r="BE441" s="201">
        <f>IF(N441="základní",J441,0)</f>
        <v>0</v>
      </c>
      <c r="BF441" s="201">
        <f>IF(N441="snížená",J441,0)</f>
        <v>0</v>
      </c>
      <c r="BG441" s="201">
        <f>IF(N441="zákl. přenesená",J441,0)</f>
        <v>0</v>
      </c>
      <c r="BH441" s="201">
        <f>IF(N441="sníž. přenesená",J441,0)</f>
        <v>0</v>
      </c>
      <c r="BI441" s="201">
        <f>IF(N441="nulová",J441,0)</f>
        <v>0</v>
      </c>
      <c r="BJ441" s="22" t="s">
        <v>83</v>
      </c>
      <c r="BK441" s="201">
        <f>ROUND(I441*H441,2)</f>
        <v>0</v>
      </c>
      <c r="BL441" s="22" t="s">
        <v>226</v>
      </c>
      <c r="BM441" s="22" t="s">
        <v>1032</v>
      </c>
    </row>
    <row r="442" spans="2:65" s="10" customFormat="1" ht="29.85" customHeight="1" x14ac:dyDescent="0.3">
      <c r="B442" s="174"/>
      <c r="C442" s="175"/>
      <c r="D442" s="176" t="s">
        <v>74</v>
      </c>
      <c r="E442" s="188" t="s">
        <v>1033</v>
      </c>
      <c r="F442" s="188" t="s">
        <v>1034</v>
      </c>
      <c r="G442" s="175"/>
      <c r="H442" s="175"/>
      <c r="I442" s="178"/>
      <c r="J442" s="189">
        <f>BK442</f>
        <v>0</v>
      </c>
      <c r="K442" s="175"/>
      <c r="L442" s="180"/>
      <c r="M442" s="181"/>
      <c r="N442" s="182"/>
      <c r="O442" s="182"/>
      <c r="P442" s="183">
        <f>SUM(P443:P450)</f>
        <v>0</v>
      </c>
      <c r="Q442" s="182"/>
      <c r="R442" s="183">
        <f>SUM(R443:R450)</f>
        <v>1.9177E-2</v>
      </c>
      <c r="S442" s="182"/>
      <c r="T442" s="184">
        <f>SUM(T443:T450)</f>
        <v>0</v>
      </c>
      <c r="AR442" s="185" t="s">
        <v>85</v>
      </c>
      <c r="AT442" s="186" t="s">
        <v>74</v>
      </c>
      <c r="AU442" s="186" t="s">
        <v>83</v>
      </c>
      <c r="AY442" s="185" t="s">
        <v>147</v>
      </c>
      <c r="BK442" s="187">
        <f>SUM(BK443:BK450)</f>
        <v>0</v>
      </c>
    </row>
    <row r="443" spans="2:65" s="1" customFormat="1" ht="25.5" customHeight="1" x14ac:dyDescent="0.3">
      <c r="B443" s="39"/>
      <c r="C443" s="190" t="s">
        <v>1035</v>
      </c>
      <c r="D443" s="190" t="s">
        <v>149</v>
      </c>
      <c r="E443" s="191" t="s">
        <v>1036</v>
      </c>
      <c r="F443" s="192" t="s">
        <v>1037</v>
      </c>
      <c r="G443" s="193" t="s">
        <v>160</v>
      </c>
      <c r="H443" s="194">
        <v>15</v>
      </c>
      <c r="I443" s="195"/>
      <c r="J443" s="196">
        <f>ROUND(I443*H443,2)</f>
        <v>0</v>
      </c>
      <c r="K443" s="192" t="s">
        <v>153</v>
      </c>
      <c r="L443" s="59"/>
      <c r="M443" s="197" t="s">
        <v>23</v>
      </c>
      <c r="N443" s="198" t="s">
        <v>46</v>
      </c>
      <c r="O443" s="40"/>
      <c r="P443" s="199">
        <f>O443*H443</f>
        <v>0</v>
      </c>
      <c r="Q443" s="199">
        <v>6.9999999999999994E-5</v>
      </c>
      <c r="R443" s="199">
        <f>Q443*H443</f>
        <v>1.0499999999999999E-3</v>
      </c>
      <c r="S443" s="199">
        <v>0</v>
      </c>
      <c r="T443" s="200">
        <f>S443*H443</f>
        <v>0</v>
      </c>
      <c r="AR443" s="22" t="s">
        <v>226</v>
      </c>
      <c r="AT443" s="22" t="s">
        <v>149</v>
      </c>
      <c r="AU443" s="22" t="s">
        <v>85</v>
      </c>
      <c r="AY443" s="22" t="s">
        <v>147</v>
      </c>
      <c r="BE443" s="201">
        <f>IF(N443="základní",J443,0)</f>
        <v>0</v>
      </c>
      <c r="BF443" s="201">
        <f>IF(N443="snížená",J443,0)</f>
        <v>0</v>
      </c>
      <c r="BG443" s="201">
        <f>IF(N443="zákl. přenesená",J443,0)</f>
        <v>0</v>
      </c>
      <c r="BH443" s="201">
        <f>IF(N443="sníž. přenesená",J443,0)</f>
        <v>0</v>
      </c>
      <c r="BI443" s="201">
        <f>IF(N443="nulová",J443,0)</f>
        <v>0</v>
      </c>
      <c r="BJ443" s="22" t="s">
        <v>83</v>
      </c>
      <c r="BK443" s="201">
        <f>ROUND(I443*H443,2)</f>
        <v>0</v>
      </c>
      <c r="BL443" s="22" t="s">
        <v>226</v>
      </c>
      <c r="BM443" s="22" t="s">
        <v>1038</v>
      </c>
    </row>
    <row r="444" spans="2:65" s="11" customFormat="1" x14ac:dyDescent="0.3">
      <c r="B444" s="202"/>
      <c r="C444" s="203"/>
      <c r="D444" s="204" t="s">
        <v>156</v>
      </c>
      <c r="E444" s="205" t="s">
        <v>23</v>
      </c>
      <c r="F444" s="206" t="s">
        <v>1039</v>
      </c>
      <c r="G444" s="203"/>
      <c r="H444" s="207">
        <v>15</v>
      </c>
      <c r="I444" s="208"/>
      <c r="J444" s="203"/>
      <c r="K444" s="203"/>
      <c r="L444" s="209"/>
      <c r="M444" s="210"/>
      <c r="N444" s="211"/>
      <c r="O444" s="211"/>
      <c r="P444" s="211"/>
      <c r="Q444" s="211"/>
      <c r="R444" s="211"/>
      <c r="S444" s="211"/>
      <c r="T444" s="212"/>
      <c r="AT444" s="213" t="s">
        <v>156</v>
      </c>
      <c r="AU444" s="213" t="s">
        <v>85</v>
      </c>
      <c r="AV444" s="11" t="s">
        <v>85</v>
      </c>
      <c r="AW444" s="11" t="s">
        <v>38</v>
      </c>
      <c r="AX444" s="11" t="s">
        <v>83</v>
      </c>
      <c r="AY444" s="213" t="s">
        <v>147</v>
      </c>
    </row>
    <row r="445" spans="2:65" s="1" customFormat="1" ht="16.5" customHeight="1" x14ac:dyDescent="0.3">
      <c r="B445" s="39"/>
      <c r="C445" s="190" t="s">
        <v>1040</v>
      </c>
      <c r="D445" s="190" t="s">
        <v>149</v>
      </c>
      <c r="E445" s="191" t="s">
        <v>1041</v>
      </c>
      <c r="F445" s="192" t="s">
        <v>1042</v>
      </c>
      <c r="G445" s="193" t="s">
        <v>160</v>
      </c>
      <c r="H445" s="194">
        <v>52.5</v>
      </c>
      <c r="I445" s="195"/>
      <c r="J445" s="196">
        <f>ROUND(I445*H445,2)</f>
        <v>0</v>
      </c>
      <c r="K445" s="192" t="s">
        <v>153</v>
      </c>
      <c r="L445" s="59"/>
      <c r="M445" s="197" t="s">
        <v>23</v>
      </c>
      <c r="N445" s="198" t="s">
        <v>46</v>
      </c>
      <c r="O445" s="40"/>
      <c r="P445" s="199">
        <f>O445*H445</f>
        <v>0</v>
      </c>
      <c r="Q445" s="199">
        <v>2.3000000000000001E-4</v>
      </c>
      <c r="R445" s="199">
        <f>Q445*H445</f>
        <v>1.2075000000000001E-2</v>
      </c>
      <c r="S445" s="199">
        <v>0</v>
      </c>
      <c r="T445" s="200">
        <f>S445*H445</f>
        <v>0</v>
      </c>
      <c r="AR445" s="22" t="s">
        <v>226</v>
      </c>
      <c r="AT445" s="22" t="s">
        <v>149</v>
      </c>
      <c r="AU445" s="22" t="s">
        <v>85</v>
      </c>
      <c r="AY445" s="22" t="s">
        <v>147</v>
      </c>
      <c r="BE445" s="201">
        <f>IF(N445="základní",J445,0)</f>
        <v>0</v>
      </c>
      <c r="BF445" s="201">
        <f>IF(N445="snížená",J445,0)</f>
        <v>0</v>
      </c>
      <c r="BG445" s="201">
        <f>IF(N445="zákl. přenesená",J445,0)</f>
        <v>0</v>
      </c>
      <c r="BH445" s="201">
        <f>IF(N445="sníž. přenesená",J445,0)</f>
        <v>0</v>
      </c>
      <c r="BI445" s="201">
        <f>IF(N445="nulová",J445,0)</f>
        <v>0</v>
      </c>
      <c r="BJ445" s="22" t="s">
        <v>83</v>
      </c>
      <c r="BK445" s="201">
        <f>ROUND(I445*H445,2)</f>
        <v>0</v>
      </c>
      <c r="BL445" s="22" t="s">
        <v>226</v>
      </c>
      <c r="BM445" s="22" t="s">
        <v>1043</v>
      </c>
    </row>
    <row r="446" spans="2:65" s="11" customFormat="1" x14ac:dyDescent="0.3">
      <c r="B446" s="202"/>
      <c r="C446" s="203"/>
      <c r="D446" s="204" t="s">
        <v>156</v>
      </c>
      <c r="E446" s="205" t="s">
        <v>23</v>
      </c>
      <c r="F446" s="206" t="s">
        <v>1044</v>
      </c>
      <c r="G446" s="203"/>
      <c r="H446" s="207">
        <v>52.5</v>
      </c>
      <c r="I446" s="208"/>
      <c r="J446" s="203"/>
      <c r="K446" s="203"/>
      <c r="L446" s="209"/>
      <c r="M446" s="210"/>
      <c r="N446" s="211"/>
      <c r="O446" s="211"/>
      <c r="P446" s="211"/>
      <c r="Q446" s="211"/>
      <c r="R446" s="211"/>
      <c r="S446" s="211"/>
      <c r="T446" s="212"/>
      <c r="AT446" s="213" t="s">
        <v>156</v>
      </c>
      <c r="AU446" s="213" t="s">
        <v>85</v>
      </c>
      <c r="AV446" s="11" t="s">
        <v>85</v>
      </c>
      <c r="AW446" s="11" t="s">
        <v>38</v>
      </c>
      <c r="AX446" s="11" t="s">
        <v>83</v>
      </c>
      <c r="AY446" s="213" t="s">
        <v>147</v>
      </c>
    </row>
    <row r="447" spans="2:65" s="1" customFormat="1" ht="25.5" customHeight="1" x14ac:dyDescent="0.3">
      <c r="B447" s="39"/>
      <c r="C447" s="190" t="s">
        <v>1045</v>
      </c>
      <c r="D447" s="190" t="s">
        <v>149</v>
      </c>
      <c r="E447" s="191" t="s">
        <v>1046</v>
      </c>
      <c r="F447" s="192" t="s">
        <v>1047</v>
      </c>
      <c r="G447" s="193" t="s">
        <v>160</v>
      </c>
      <c r="H447" s="194">
        <v>17.5</v>
      </c>
      <c r="I447" s="195"/>
      <c r="J447" s="196">
        <f>ROUND(I447*H447,2)</f>
        <v>0</v>
      </c>
      <c r="K447" s="192" t="s">
        <v>153</v>
      </c>
      <c r="L447" s="59"/>
      <c r="M447" s="197" t="s">
        <v>23</v>
      </c>
      <c r="N447" s="198" t="s">
        <v>46</v>
      </c>
      <c r="O447" s="40"/>
      <c r="P447" s="199">
        <f>O447*H447</f>
        <v>0</v>
      </c>
      <c r="Q447" s="199">
        <v>1E-4</v>
      </c>
      <c r="R447" s="199">
        <f>Q447*H447</f>
        <v>1.75E-3</v>
      </c>
      <c r="S447" s="199">
        <v>0</v>
      </c>
      <c r="T447" s="200">
        <f>S447*H447</f>
        <v>0</v>
      </c>
      <c r="AR447" s="22" t="s">
        <v>226</v>
      </c>
      <c r="AT447" s="22" t="s">
        <v>149</v>
      </c>
      <c r="AU447" s="22" t="s">
        <v>85</v>
      </c>
      <c r="AY447" s="22" t="s">
        <v>147</v>
      </c>
      <c r="BE447" s="201">
        <f>IF(N447="základní",J447,0)</f>
        <v>0</v>
      </c>
      <c r="BF447" s="201">
        <f>IF(N447="snížená",J447,0)</f>
        <v>0</v>
      </c>
      <c r="BG447" s="201">
        <f>IF(N447="zákl. přenesená",J447,0)</f>
        <v>0</v>
      </c>
      <c r="BH447" s="201">
        <f>IF(N447="sníž. přenesená",J447,0)</f>
        <v>0</v>
      </c>
      <c r="BI447" s="201">
        <f>IF(N447="nulová",J447,0)</f>
        <v>0</v>
      </c>
      <c r="BJ447" s="22" t="s">
        <v>83</v>
      </c>
      <c r="BK447" s="201">
        <f>ROUND(I447*H447,2)</f>
        <v>0</v>
      </c>
      <c r="BL447" s="22" t="s">
        <v>226</v>
      </c>
      <c r="BM447" s="22" t="s">
        <v>1048</v>
      </c>
    </row>
    <row r="448" spans="2:65" s="11" customFormat="1" x14ac:dyDescent="0.3">
      <c r="B448" s="202"/>
      <c r="C448" s="203"/>
      <c r="D448" s="204" t="s">
        <v>156</v>
      </c>
      <c r="E448" s="205" t="s">
        <v>23</v>
      </c>
      <c r="F448" s="206" t="s">
        <v>1049</v>
      </c>
      <c r="G448" s="203"/>
      <c r="H448" s="207">
        <v>17.5</v>
      </c>
      <c r="I448" s="208"/>
      <c r="J448" s="203"/>
      <c r="K448" s="203"/>
      <c r="L448" s="209"/>
      <c r="M448" s="210"/>
      <c r="N448" s="211"/>
      <c r="O448" s="211"/>
      <c r="P448" s="211"/>
      <c r="Q448" s="211"/>
      <c r="R448" s="211"/>
      <c r="S448" s="211"/>
      <c r="T448" s="212"/>
      <c r="AT448" s="213" t="s">
        <v>156</v>
      </c>
      <c r="AU448" s="213" t="s">
        <v>85</v>
      </c>
      <c r="AV448" s="11" t="s">
        <v>85</v>
      </c>
      <c r="AW448" s="11" t="s">
        <v>38</v>
      </c>
      <c r="AX448" s="11" t="s">
        <v>83</v>
      </c>
      <c r="AY448" s="213" t="s">
        <v>147</v>
      </c>
    </row>
    <row r="449" spans="2:65" s="1" customFormat="1" ht="16.5" customHeight="1" x14ac:dyDescent="0.3">
      <c r="B449" s="39"/>
      <c r="C449" s="190" t="s">
        <v>1050</v>
      </c>
      <c r="D449" s="190" t="s">
        <v>149</v>
      </c>
      <c r="E449" s="191" t="s">
        <v>1051</v>
      </c>
      <c r="F449" s="192" t="s">
        <v>1052</v>
      </c>
      <c r="G449" s="193" t="s">
        <v>199</v>
      </c>
      <c r="H449" s="194">
        <v>143.4</v>
      </c>
      <c r="I449" s="195"/>
      <c r="J449" s="196">
        <f>ROUND(I449*H449,2)</f>
        <v>0</v>
      </c>
      <c r="K449" s="192" t="s">
        <v>153</v>
      </c>
      <c r="L449" s="59"/>
      <c r="M449" s="197" t="s">
        <v>23</v>
      </c>
      <c r="N449" s="198" t="s">
        <v>46</v>
      </c>
      <c r="O449" s="40"/>
      <c r="P449" s="199">
        <f>O449*H449</f>
        <v>0</v>
      </c>
      <c r="Q449" s="199">
        <v>3.0000000000000001E-5</v>
      </c>
      <c r="R449" s="199">
        <f>Q449*H449</f>
        <v>4.3020000000000003E-3</v>
      </c>
      <c r="S449" s="199">
        <v>0</v>
      </c>
      <c r="T449" s="200">
        <f>S449*H449</f>
        <v>0</v>
      </c>
      <c r="AR449" s="22" t="s">
        <v>226</v>
      </c>
      <c r="AT449" s="22" t="s">
        <v>149</v>
      </c>
      <c r="AU449" s="22" t="s">
        <v>85</v>
      </c>
      <c r="AY449" s="22" t="s">
        <v>147</v>
      </c>
      <c r="BE449" s="201">
        <f>IF(N449="základní",J449,0)</f>
        <v>0</v>
      </c>
      <c r="BF449" s="201">
        <f>IF(N449="snížená",J449,0)</f>
        <v>0</v>
      </c>
      <c r="BG449" s="201">
        <f>IF(N449="zákl. přenesená",J449,0)</f>
        <v>0</v>
      </c>
      <c r="BH449" s="201">
        <f>IF(N449="sníž. přenesená",J449,0)</f>
        <v>0</v>
      </c>
      <c r="BI449" s="201">
        <f>IF(N449="nulová",J449,0)</f>
        <v>0</v>
      </c>
      <c r="BJ449" s="22" t="s">
        <v>83</v>
      </c>
      <c r="BK449" s="201">
        <f>ROUND(I449*H449,2)</f>
        <v>0</v>
      </c>
      <c r="BL449" s="22" t="s">
        <v>226</v>
      </c>
      <c r="BM449" s="22" t="s">
        <v>1053</v>
      </c>
    </row>
    <row r="450" spans="2:65" s="11" customFormat="1" x14ac:dyDescent="0.3">
      <c r="B450" s="202"/>
      <c r="C450" s="203"/>
      <c r="D450" s="204" t="s">
        <v>156</v>
      </c>
      <c r="E450" s="205" t="s">
        <v>23</v>
      </c>
      <c r="F450" s="206" t="s">
        <v>1054</v>
      </c>
      <c r="G450" s="203"/>
      <c r="H450" s="207">
        <v>143.4</v>
      </c>
      <c r="I450" s="208"/>
      <c r="J450" s="203"/>
      <c r="K450" s="203"/>
      <c r="L450" s="209"/>
      <c r="M450" s="210"/>
      <c r="N450" s="211"/>
      <c r="O450" s="211"/>
      <c r="P450" s="211"/>
      <c r="Q450" s="211"/>
      <c r="R450" s="211"/>
      <c r="S450" s="211"/>
      <c r="T450" s="212"/>
      <c r="AT450" s="213" t="s">
        <v>156</v>
      </c>
      <c r="AU450" s="213" t="s">
        <v>85</v>
      </c>
      <c r="AV450" s="11" t="s">
        <v>85</v>
      </c>
      <c r="AW450" s="11" t="s">
        <v>38</v>
      </c>
      <c r="AX450" s="11" t="s">
        <v>83</v>
      </c>
      <c r="AY450" s="213" t="s">
        <v>147</v>
      </c>
    </row>
    <row r="451" spans="2:65" s="10" customFormat="1" ht="29.85" customHeight="1" x14ac:dyDescent="0.3">
      <c r="B451" s="174"/>
      <c r="C451" s="175"/>
      <c r="D451" s="176" t="s">
        <v>74</v>
      </c>
      <c r="E451" s="188" t="s">
        <v>1055</v>
      </c>
      <c r="F451" s="188" t="s">
        <v>1056</v>
      </c>
      <c r="G451" s="175"/>
      <c r="H451" s="175"/>
      <c r="I451" s="178"/>
      <c r="J451" s="189">
        <f>BK451</f>
        <v>0</v>
      </c>
      <c r="K451" s="175"/>
      <c r="L451" s="180"/>
      <c r="M451" s="181"/>
      <c r="N451" s="182"/>
      <c r="O451" s="182"/>
      <c r="P451" s="183">
        <f>SUM(P452:P464)</f>
        <v>0</v>
      </c>
      <c r="Q451" s="182"/>
      <c r="R451" s="183">
        <f>SUM(R452:R464)</f>
        <v>0.19014139999999999</v>
      </c>
      <c r="S451" s="182"/>
      <c r="T451" s="184">
        <f>SUM(T452:T464)</f>
        <v>0</v>
      </c>
      <c r="AR451" s="185" t="s">
        <v>85</v>
      </c>
      <c r="AT451" s="186" t="s">
        <v>74</v>
      </c>
      <c r="AU451" s="186" t="s">
        <v>83</v>
      </c>
      <c r="AY451" s="185" t="s">
        <v>147</v>
      </c>
      <c r="BK451" s="187">
        <f>SUM(BK452:BK464)</f>
        <v>0</v>
      </c>
    </row>
    <row r="452" spans="2:65" s="1" customFormat="1" ht="25.5" customHeight="1" x14ac:dyDescent="0.3">
      <c r="B452" s="39"/>
      <c r="C452" s="190" t="s">
        <v>1057</v>
      </c>
      <c r="D452" s="190" t="s">
        <v>149</v>
      </c>
      <c r="E452" s="191" t="s">
        <v>1058</v>
      </c>
      <c r="F452" s="192" t="s">
        <v>1059</v>
      </c>
      <c r="G452" s="193" t="s">
        <v>199</v>
      </c>
      <c r="H452" s="194">
        <v>84.2</v>
      </c>
      <c r="I452" s="195"/>
      <c r="J452" s="196">
        <f>ROUND(I452*H452,2)</f>
        <v>0</v>
      </c>
      <c r="K452" s="192" t="s">
        <v>153</v>
      </c>
      <c r="L452" s="59"/>
      <c r="M452" s="197" t="s">
        <v>23</v>
      </c>
      <c r="N452" s="198" t="s">
        <v>46</v>
      </c>
      <c r="O452" s="40"/>
      <c r="P452" s="199">
        <f>O452*H452</f>
        <v>0</v>
      </c>
      <c r="Q452" s="199">
        <v>0</v>
      </c>
      <c r="R452" s="199">
        <f>Q452*H452</f>
        <v>0</v>
      </c>
      <c r="S452" s="199">
        <v>0</v>
      </c>
      <c r="T452" s="200">
        <f>S452*H452</f>
        <v>0</v>
      </c>
      <c r="AR452" s="22" t="s">
        <v>226</v>
      </c>
      <c r="AT452" s="22" t="s">
        <v>149</v>
      </c>
      <c r="AU452" s="22" t="s">
        <v>85</v>
      </c>
      <c r="AY452" s="22" t="s">
        <v>147</v>
      </c>
      <c r="BE452" s="201">
        <f>IF(N452="základní",J452,0)</f>
        <v>0</v>
      </c>
      <c r="BF452" s="201">
        <f>IF(N452="snížená",J452,0)</f>
        <v>0</v>
      </c>
      <c r="BG452" s="201">
        <f>IF(N452="zákl. přenesená",J452,0)</f>
        <v>0</v>
      </c>
      <c r="BH452" s="201">
        <f>IF(N452="sníž. přenesená",J452,0)</f>
        <v>0</v>
      </c>
      <c r="BI452" s="201">
        <f>IF(N452="nulová",J452,0)</f>
        <v>0</v>
      </c>
      <c r="BJ452" s="22" t="s">
        <v>83</v>
      </c>
      <c r="BK452" s="201">
        <f>ROUND(I452*H452,2)</f>
        <v>0</v>
      </c>
      <c r="BL452" s="22" t="s">
        <v>226</v>
      </c>
      <c r="BM452" s="22" t="s">
        <v>1060</v>
      </c>
    </row>
    <row r="453" spans="2:65" s="11" customFormat="1" x14ac:dyDescent="0.3">
      <c r="B453" s="202"/>
      <c r="C453" s="203"/>
      <c r="D453" s="204" t="s">
        <v>156</v>
      </c>
      <c r="E453" s="205" t="s">
        <v>23</v>
      </c>
      <c r="F453" s="206" t="s">
        <v>1061</v>
      </c>
      <c r="G453" s="203"/>
      <c r="H453" s="207">
        <v>84.2</v>
      </c>
      <c r="I453" s="208"/>
      <c r="J453" s="203"/>
      <c r="K453" s="203"/>
      <c r="L453" s="209"/>
      <c r="M453" s="210"/>
      <c r="N453" s="211"/>
      <c r="O453" s="211"/>
      <c r="P453" s="211"/>
      <c r="Q453" s="211"/>
      <c r="R453" s="211"/>
      <c r="S453" s="211"/>
      <c r="T453" s="212"/>
      <c r="AT453" s="213" t="s">
        <v>156</v>
      </c>
      <c r="AU453" s="213" t="s">
        <v>85</v>
      </c>
      <c r="AV453" s="11" t="s">
        <v>85</v>
      </c>
      <c r="AW453" s="11" t="s">
        <v>38</v>
      </c>
      <c r="AX453" s="11" t="s">
        <v>83</v>
      </c>
      <c r="AY453" s="213" t="s">
        <v>147</v>
      </c>
    </row>
    <row r="454" spans="2:65" s="1" customFormat="1" ht="16.5" customHeight="1" x14ac:dyDescent="0.3">
      <c r="B454" s="39"/>
      <c r="C454" s="214" t="s">
        <v>1062</v>
      </c>
      <c r="D454" s="214" t="s">
        <v>320</v>
      </c>
      <c r="E454" s="215" t="s">
        <v>1063</v>
      </c>
      <c r="F454" s="216" t="s">
        <v>1064</v>
      </c>
      <c r="G454" s="217" t="s">
        <v>199</v>
      </c>
      <c r="H454" s="218">
        <v>88.41</v>
      </c>
      <c r="I454" s="219"/>
      <c r="J454" s="220">
        <f>ROUND(I454*H454,2)</f>
        <v>0</v>
      </c>
      <c r="K454" s="216" t="s">
        <v>153</v>
      </c>
      <c r="L454" s="221"/>
      <c r="M454" s="222" t="s">
        <v>23</v>
      </c>
      <c r="N454" s="223" t="s">
        <v>46</v>
      </c>
      <c r="O454" s="40"/>
      <c r="P454" s="199">
        <f>O454*H454</f>
        <v>0</v>
      </c>
      <c r="Q454" s="199">
        <v>0</v>
      </c>
      <c r="R454" s="199">
        <f>Q454*H454</f>
        <v>0</v>
      </c>
      <c r="S454" s="199">
        <v>0</v>
      </c>
      <c r="T454" s="200">
        <f>S454*H454</f>
        <v>0</v>
      </c>
      <c r="AR454" s="22" t="s">
        <v>297</v>
      </c>
      <c r="AT454" s="22" t="s">
        <v>320</v>
      </c>
      <c r="AU454" s="22" t="s">
        <v>85</v>
      </c>
      <c r="AY454" s="22" t="s">
        <v>147</v>
      </c>
      <c r="BE454" s="201">
        <f>IF(N454="základní",J454,0)</f>
        <v>0</v>
      </c>
      <c r="BF454" s="201">
        <f>IF(N454="snížená",J454,0)</f>
        <v>0</v>
      </c>
      <c r="BG454" s="201">
        <f>IF(N454="zákl. přenesená",J454,0)</f>
        <v>0</v>
      </c>
      <c r="BH454" s="201">
        <f>IF(N454="sníž. přenesená",J454,0)</f>
        <v>0</v>
      </c>
      <c r="BI454" s="201">
        <f>IF(N454="nulová",J454,0)</f>
        <v>0</v>
      </c>
      <c r="BJ454" s="22" t="s">
        <v>83</v>
      </c>
      <c r="BK454" s="201">
        <f>ROUND(I454*H454,2)</f>
        <v>0</v>
      </c>
      <c r="BL454" s="22" t="s">
        <v>226</v>
      </c>
      <c r="BM454" s="22" t="s">
        <v>1065</v>
      </c>
    </row>
    <row r="455" spans="2:65" s="11" customFormat="1" x14ac:dyDescent="0.3">
      <c r="B455" s="202"/>
      <c r="C455" s="203"/>
      <c r="D455" s="204" t="s">
        <v>156</v>
      </c>
      <c r="E455" s="203"/>
      <c r="F455" s="206" t="s">
        <v>1066</v>
      </c>
      <c r="G455" s="203"/>
      <c r="H455" s="207">
        <v>88.41</v>
      </c>
      <c r="I455" s="208"/>
      <c r="J455" s="203"/>
      <c r="K455" s="203"/>
      <c r="L455" s="209"/>
      <c r="M455" s="210"/>
      <c r="N455" s="211"/>
      <c r="O455" s="211"/>
      <c r="P455" s="211"/>
      <c r="Q455" s="211"/>
      <c r="R455" s="211"/>
      <c r="S455" s="211"/>
      <c r="T455" s="212"/>
      <c r="AT455" s="213" t="s">
        <v>156</v>
      </c>
      <c r="AU455" s="213" t="s">
        <v>85</v>
      </c>
      <c r="AV455" s="11" t="s">
        <v>85</v>
      </c>
      <c r="AW455" s="11" t="s">
        <v>6</v>
      </c>
      <c r="AX455" s="11" t="s">
        <v>83</v>
      </c>
      <c r="AY455" s="213" t="s">
        <v>147</v>
      </c>
    </row>
    <row r="456" spans="2:65" s="1" customFormat="1" ht="25.5" customHeight="1" x14ac:dyDescent="0.3">
      <c r="B456" s="39"/>
      <c r="C456" s="190" t="s">
        <v>1067</v>
      </c>
      <c r="D456" s="190" t="s">
        <v>149</v>
      </c>
      <c r="E456" s="191" t="s">
        <v>1068</v>
      </c>
      <c r="F456" s="192" t="s">
        <v>1069</v>
      </c>
      <c r="G456" s="193" t="s">
        <v>160</v>
      </c>
      <c r="H456" s="194">
        <v>16.14</v>
      </c>
      <c r="I456" s="195"/>
      <c r="J456" s="196">
        <f>ROUND(I456*H456,2)</f>
        <v>0</v>
      </c>
      <c r="K456" s="192" t="s">
        <v>153</v>
      </c>
      <c r="L456" s="59"/>
      <c r="M456" s="197" t="s">
        <v>23</v>
      </c>
      <c r="N456" s="198" t="s">
        <v>46</v>
      </c>
      <c r="O456" s="40"/>
      <c r="P456" s="199">
        <f>O456*H456</f>
        <v>0</v>
      </c>
      <c r="Q456" s="199">
        <v>0</v>
      </c>
      <c r="R456" s="199">
        <f>Q456*H456</f>
        <v>0</v>
      </c>
      <c r="S456" s="199">
        <v>0</v>
      </c>
      <c r="T456" s="200">
        <f>S456*H456</f>
        <v>0</v>
      </c>
      <c r="AR456" s="22" t="s">
        <v>226</v>
      </c>
      <c r="AT456" s="22" t="s">
        <v>149</v>
      </c>
      <c r="AU456" s="22" t="s">
        <v>85</v>
      </c>
      <c r="AY456" s="22" t="s">
        <v>147</v>
      </c>
      <c r="BE456" s="201">
        <f>IF(N456="základní",J456,0)</f>
        <v>0</v>
      </c>
      <c r="BF456" s="201">
        <f>IF(N456="snížená",J456,0)</f>
        <v>0</v>
      </c>
      <c r="BG456" s="201">
        <f>IF(N456="zákl. přenesená",J456,0)</f>
        <v>0</v>
      </c>
      <c r="BH456" s="201">
        <f>IF(N456="sníž. přenesená",J456,0)</f>
        <v>0</v>
      </c>
      <c r="BI456" s="201">
        <f>IF(N456="nulová",J456,0)</f>
        <v>0</v>
      </c>
      <c r="BJ456" s="22" t="s">
        <v>83</v>
      </c>
      <c r="BK456" s="201">
        <f>ROUND(I456*H456,2)</f>
        <v>0</v>
      </c>
      <c r="BL456" s="22" t="s">
        <v>226</v>
      </c>
      <c r="BM456" s="22" t="s">
        <v>1070</v>
      </c>
    </row>
    <row r="457" spans="2:65" s="1" customFormat="1" ht="16.5" customHeight="1" x14ac:dyDescent="0.3">
      <c r="B457" s="39"/>
      <c r="C457" s="214" t="s">
        <v>1071</v>
      </c>
      <c r="D457" s="214" t="s">
        <v>320</v>
      </c>
      <c r="E457" s="215" t="s">
        <v>1072</v>
      </c>
      <c r="F457" s="216" t="s">
        <v>1073</v>
      </c>
      <c r="G457" s="217" t="s">
        <v>160</v>
      </c>
      <c r="H457" s="218">
        <v>16.946999999999999</v>
      </c>
      <c r="I457" s="219"/>
      <c r="J457" s="220">
        <f>ROUND(I457*H457,2)</f>
        <v>0</v>
      </c>
      <c r="K457" s="216" t="s">
        <v>153</v>
      </c>
      <c r="L457" s="221"/>
      <c r="M457" s="222" t="s">
        <v>23</v>
      </c>
      <c r="N457" s="223" t="s">
        <v>46</v>
      </c>
      <c r="O457" s="40"/>
      <c r="P457" s="199">
        <f>O457*H457</f>
        <v>0</v>
      </c>
      <c r="Q457" s="199">
        <v>0</v>
      </c>
      <c r="R457" s="199">
        <f>Q457*H457</f>
        <v>0</v>
      </c>
      <c r="S457" s="199">
        <v>0</v>
      </c>
      <c r="T457" s="200">
        <f>S457*H457</f>
        <v>0</v>
      </c>
      <c r="AR457" s="22" t="s">
        <v>297</v>
      </c>
      <c r="AT457" s="22" t="s">
        <v>320</v>
      </c>
      <c r="AU457" s="22" t="s">
        <v>85</v>
      </c>
      <c r="AY457" s="22" t="s">
        <v>147</v>
      </c>
      <c r="BE457" s="201">
        <f>IF(N457="základní",J457,0)</f>
        <v>0</v>
      </c>
      <c r="BF457" s="201">
        <f>IF(N457="snížená",J457,0)</f>
        <v>0</v>
      </c>
      <c r="BG457" s="201">
        <f>IF(N457="zákl. přenesená",J457,0)</f>
        <v>0</v>
      </c>
      <c r="BH457" s="201">
        <f>IF(N457="sníž. přenesená",J457,0)</f>
        <v>0</v>
      </c>
      <c r="BI457" s="201">
        <f>IF(N457="nulová",J457,0)</f>
        <v>0</v>
      </c>
      <c r="BJ457" s="22" t="s">
        <v>83</v>
      </c>
      <c r="BK457" s="201">
        <f>ROUND(I457*H457,2)</f>
        <v>0</v>
      </c>
      <c r="BL457" s="22" t="s">
        <v>226</v>
      </c>
      <c r="BM457" s="22" t="s">
        <v>1074</v>
      </c>
    </row>
    <row r="458" spans="2:65" s="11" customFormat="1" x14ac:dyDescent="0.3">
      <c r="B458" s="202"/>
      <c r="C458" s="203"/>
      <c r="D458" s="204" t="s">
        <v>156</v>
      </c>
      <c r="E458" s="203"/>
      <c r="F458" s="206" t="s">
        <v>1075</v>
      </c>
      <c r="G458" s="203"/>
      <c r="H458" s="207">
        <v>16.946999999999999</v>
      </c>
      <c r="I458" s="208"/>
      <c r="J458" s="203"/>
      <c r="K458" s="203"/>
      <c r="L458" s="209"/>
      <c r="M458" s="210"/>
      <c r="N458" s="211"/>
      <c r="O458" s="211"/>
      <c r="P458" s="211"/>
      <c r="Q458" s="211"/>
      <c r="R458" s="211"/>
      <c r="S458" s="211"/>
      <c r="T458" s="212"/>
      <c r="AT458" s="213" t="s">
        <v>156</v>
      </c>
      <c r="AU458" s="213" t="s">
        <v>85</v>
      </c>
      <c r="AV458" s="11" t="s">
        <v>85</v>
      </c>
      <c r="AW458" s="11" t="s">
        <v>6</v>
      </c>
      <c r="AX458" s="11" t="s">
        <v>83</v>
      </c>
      <c r="AY458" s="213" t="s">
        <v>147</v>
      </c>
    </row>
    <row r="459" spans="2:65" s="1" customFormat="1" ht="16.5" customHeight="1" x14ac:dyDescent="0.3">
      <c r="B459" s="39"/>
      <c r="C459" s="190" t="s">
        <v>1076</v>
      </c>
      <c r="D459" s="190" t="s">
        <v>149</v>
      </c>
      <c r="E459" s="191" t="s">
        <v>1077</v>
      </c>
      <c r="F459" s="192" t="s">
        <v>1078</v>
      </c>
      <c r="G459" s="193" t="s">
        <v>160</v>
      </c>
      <c r="H459" s="194">
        <v>322</v>
      </c>
      <c r="I459" s="195"/>
      <c r="J459" s="196">
        <f>ROUND(I459*H459,2)</f>
        <v>0</v>
      </c>
      <c r="K459" s="192" t="s">
        <v>153</v>
      </c>
      <c r="L459" s="59"/>
      <c r="M459" s="197" t="s">
        <v>23</v>
      </c>
      <c r="N459" s="198" t="s">
        <v>46</v>
      </c>
      <c r="O459" s="40"/>
      <c r="P459" s="199">
        <f>O459*H459</f>
        <v>0</v>
      </c>
      <c r="Q459" s="199">
        <v>2.0000000000000001E-4</v>
      </c>
      <c r="R459" s="199">
        <f>Q459*H459</f>
        <v>6.4399999999999999E-2</v>
      </c>
      <c r="S459" s="199">
        <v>0</v>
      </c>
      <c r="T459" s="200">
        <f>S459*H459</f>
        <v>0</v>
      </c>
      <c r="AR459" s="22" t="s">
        <v>226</v>
      </c>
      <c r="AT459" s="22" t="s">
        <v>149</v>
      </c>
      <c r="AU459" s="22" t="s">
        <v>85</v>
      </c>
      <c r="AY459" s="22" t="s">
        <v>147</v>
      </c>
      <c r="BE459" s="201">
        <f>IF(N459="základní",J459,0)</f>
        <v>0</v>
      </c>
      <c r="BF459" s="201">
        <f>IF(N459="snížená",J459,0)</f>
        <v>0</v>
      </c>
      <c r="BG459" s="201">
        <f>IF(N459="zákl. přenesená",J459,0)</f>
        <v>0</v>
      </c>
      <c r="BH459" s="201">
        <f>IF(N459="sníž. přenesená",J459,0)</f>
        <v>0</v>
      </c>
      <c r="BI459" s="201">
        <f>IF(N459="nulová",J459,0)</f>
        <v>0</v>
      </c>
      <c r="BJ459" s="22" t="s">
        <v>83</v>
      </c>
      <c r="BK459" s="201">
        <f>ROUND(I459*H459,2)</f>
        <v>0</v>
      </c>
      <c r="BL459" s="22" t="s">
        <v>226</v>
      </c>
      <c r="BM459" s="22" t="s">
        <v>1079</v>
      </c>
    </row>
    <row r="460" spans="2:65" s="11" customFormat="1" x14ac:dyDescent="0.3">
      <c r="B460" s="202"/>
      <c r="C460" s="203"/>
      <c r="D460" s="204" t="s">
        <v>156</v>
      </c>
      <c r="E460" s="205" t="s">
        <v>23</v>
      </c>
      <c r="F460" s="206" t="s">
        <v>1080</v>
      </c>
      <c r="G460" s="203"/>
      <c r="H460" s="207">
        <v>322</v>
      </c>
      <c r="I460" s="208"/>
      <c r="J460" s="203"/>
      <c r="K460" s="203"/>
      <c r="L460" s="209"/>
      <c r="M460" s="210"/>
      <c r="N460" s="211"/>
      <c r="O460" s="211"/>
      <c r="P460" s="211"/>
      <c r="Q460" s="211"/>
      <c r="R460" s="211"/>
      <c r="S460" s="211"/>
      <c r="T460" s="212"/>
      <c r="AT460" s="213" t="s">
        <v>156</v>
      </c>
      <c r="AU460" s="213" t="s">
        <v>85</v>
      </c>
      <c r="AV460" s="11" t="s">
        <v>85</v>
      </c>
      <c r="AW460" s="11" t="s">
        <v>38</v>
      </c>
      <c r="AX460" s="11" t="s">
        <v>83</v>
      </c>
      <c r="AY460" s="213" t="s">
        <v>147</v>
      </c>
    </row>
    <row r="461" spans="2:65" s="1" customFormat="1" ht="25.5" customHeight="1" x14ac:dyDescent="0.3">
      <c r="B461" s="39"/>
      <c r="C461" s="190" t="s">
        <v>1081</v>
      </c>
      <c r="D461" s="190" t="s">
        <v>149</v>
      </c>
      <c r="E461" s="191" t="s">
        <v>1082</v>
      </c>
      <c r="F461" s="192" t="s">
        <v>1083</v>
      </c>
      <c r="G461" s="193" t="s">
        <v>160</v>
      </c>
      <c r="H461" s="194">
        <v>16.14</v>
      </c>
      <c r="I461" s="195"/>
      <c r="J461" s="196">
        <f>ROUND(I461*H461,2)</f>
        <v>0</v>
      </c>
      <c r="K461" s="192" t="s">
        <v>153</v>
      </c>
      <c r="L461" s="59"/>
      <c r="M461" s="197" t="s">
        <v>23</v>
      </c>
      <c r="N461" s="198" t="s">
        <v>46</v>
      </c>
      <c r="O461" s="40"/>
      <c r="P461" s="199">
        <f>O461*H461</f>
        <v>0</v>
      </c>
      <c r="Q461" s="199">
        <v>1.0000000000000001E-5</v>
      </c>
      <c r="R461" s="199">
        <f>Q461*H461</f>
        <v>1.6140000000000002E-4</v>
      </c>
      <c r="S461" s="199">
        <v>0</v>
      </c>
      <c r="T461" s="200">
        <f>S461*H461</f>
        <v>0</v>
      </c>
      <c r="AR461" s="22" t="s">
        <v>226</v>
      </c>
      <c r="AT461" s="22" t="s">
        <v>149</v>
      </c>
      <c r="AU461" s="22" t="s">
        <v>85</v>
      </c>
      <c r="AY461" s="22" t="s">
        <v>147</v>
      </c>
      <c r="BE461" s="201">
        <f>IF(N461="základní",J461,0)</f>
        <v>0</v>
      </c>
      <c r="BF461" s="201">
        <f>IF(N461="snížená",J461,0)</f>
        <v>0</v>
      </c>
      <c r="BG461" s="201">
        <f>IF(N461="zákl. přenesená",J461,0)</f>
        <v>0</v>
      </c>
      <c r="BH461" s="201">
        <f>IF(N461="sníž. přenesená",J461,0)</f>
        <v>0</v>
      </c>
      <c r="BI461" s="201">
        <f>IF(N461="nulová",J461,0)</f>
        <v>0</v>
      </c>
      <c r="BJ461" s="22" t="s">
        <v>83</v>
      </c>
      <c r="BK461" s="201">
        <f>ROUND(I461*H461,2)</f>
        <v>0</v>
      </c>
      <c r="BL461" s="22" t="s">
        <v>226</v>
      </c>
      <c r="BM461" s="22" t="s">
        <v>1084</v>
      </c>
    </row>
    <row r="462" spans="2:65" s="11" customFormat="1" x14ac:dyDescent="0.3">
      <c r="B462" s="202"/>
      <c r="C462" s="203"/>
      <c r="D462" s="204" t="s">
        <v>156</v>
      </c>
      <c r="E462" s="205" t="s">
        <v>23</v>
      </c>
      <c r="F462" s="206" t="s">
        <v>1085</v>
      </c>
      <c r="G462" s="203"/>
      <c r="H462" s="207">
        <v>16.14</v>
      </c>
      <c r="I462" s="208"/>
      <c r="J462" s="203"/>
      <c r="K462" s="203"/>
      <c r="L462" s="209"/>
      <c r="M462" s="210"/>
      <c r="N462" s="211"/>
      <c r="O462" s="211"/>
      <c r="P462" s="211"/>
      <c r="Q462" s="211"/>
      <c r="R462" s="211"/>
      <c r="S462" s="211"/>
      <c r="T462" s="212"/>
      <c r="AT462" s="213" t="s">
        <v>156</v>
      </c>
      <c r="AU462" s="213" t="s">
        <v>85</v>
      </c>
      <c r="AV462" s="11" t="s">
        <v>85</v>
      </c>
      <c r="AW462" s="11" t="s">
        <v>38</v>
      </c>
      <c r="AX462" s="11" t="s">
        <v>83</v>
      </c>
      <c r="AY462" s="213" t="s">
        <v>147</v>
      </c>
    </row>
    <row r="463" spans="2:65" s="1" customFormat="1" ht="25.5" customHeight="1" x14ac:dyDescent="0.3">
      <c r="B463" s="39"/>
      <c r="C463" s="190" t="s">
        <v>1086</v>
      </c>
      <c r="D463" s="190" t="s">
        <v>149</v>
      </c>
      <c r="E463" s="191" t="s">
        <v>1087</v>
      </c>
      <c r="F463" s="192" t="s">
        <v>1088</v>
      </c>
      <c r="G463" s="193" t="s">
        <v>160</v>
      </c>
      <c r="H463" s="194">
        <v>322</v>
      </c>
      <c r="I463" s="195"/>
      <c r="J463" s="196">
        <f>ROUND(I463*H463,2)</f>
        <v>0</v>
      </c>
      <c r="K463" s="192" t="s">
        <v>153</v>
      </c>
      <c r="L463" s="59"/>
      <c r="M463" s="197" t="s">
        <v>23</v>
      </c>
      <c r="N463" s="198" t="s">
        <v>46</v>
      </c>
      <c r="O463" s="40"/>
      <c r="P463" s="199">
        <f>O463*H463</f>
        <v>0</v>
      </c>
      <c r="Q463" s="199">
        <v>1.2999999999999999E-4</v>
      </c>
      <c r="R463" s="199">
        <f>Q463*H463</f>
        <v>4.1859999999999994E-2</v>
      </c>
      <c r="S463" s="199">
        <v>0</v>
      </c>
      <c r="T463" s="200">
        <f>S463*H463</f>
        <v>0</v>
      </c>
      <c r="AR463" s="22" t="s">
        <v>226</v>
      </c>
      <c r="AT463" s="22" t="s">
        <v>149</v>
      </c>
      <c r="AU463" s="22" t="s">
        <v>85</v>
      </c>
      <c r="AY463" s="22" t="s">
        <v>147</v>
      </c>
      <c r="BE463" s="201">
        <f>IF(N463="základní",J463,0)</f>
        <v>0</v>
      </c>
      <c r="BF463" s="201">
        <f>IF(N463="snížená",J463,0)</f>
        <v>0</v>
      </c>
      <c r="BG463" s="201">
        <f>IF(N463="zákl. přenesená",J463,0)</f>
        <v>0</v>
      </c>
      <c r="BH463" s="201">
        <f>IF(N463="sníž. přenesená",J463,0)</f>
        <v>0</v>
      </c>
      <c r="BI463" s="201">
        <f>IF(N463="nulová",J463,0)</f>
        <v>0</v>
      </c>
      <c r="BJ463" s="22" t="s">
        <v>83</v>
      </c>
      <c r="BK463" s="201">
        <f>ROUND(I463*H463,2)</f>
        <v>0</v>
      </c>
      <c r="BL463" s="22" t="s">
        <v>226</v>
      </c>
      <c r="BM463" s="22" t="s">
        <v>1089</v>
      </c>
    </row>
    <row r="464" spans="2:65" s="1" customFormat="1" ht="25.5" customHeight="1" x14ac:dyDescent="0.3">
      <c r="B464" s="39"/>
      <c r="C464" s="190" t="s">
        <v>1090</v>
      </c>
      <c r="D464" s="190" t="s">
        <v>149</v>
      </c>
      <c r="E464" s="191" t="s">
        <v>1091</v>
      </c>
      <c r="F464" s="192" t="s">
        <v>1092</v>
      </c>
      <c r="G464" s="193" t="s">
        <v>160</v>
      </c>
      <c r="H464" s="194">
        <v>322</v>
      </c>
      <c r="I464" s="195"/>
      <c r="J464" s="196">
        <f>ROUND(I464*H464,2)</f>
        <v>0</v>
      </c>
      <c r="K464" s="192" t="s">
        <v>153</v>
      </c>
      <c r="L464" s="59"/>
      <c r="M464" s="197" t="s">
        <v>23</v>
      </c>
      <c r="N464" s="198" t="s">
        <v>46</v>
      </c>
      <c r="O464" s="40"/>
      <c r="P464" s="199">
        <f>O464*H464</f>
        <v>0</v>
      </c>
      <c r="Q464" s="199">
        <v>2.5999999999999998E-4</v>
      </c>
      <c r="R464" s="199">
        <f>Q464*H464</f>
        <v>8.3719999999999989E-2</v>
      </c>
      <c r="S464" s="199">
        <v>0</v>
      </c>
      <c r="T464" s="200">
        <f>S464*H464</f>
        <v>0</v>
      </c>
      <c r="AR464" s="22" t="s">
        <v>226</v>
      </c>
      <c r="AT464" s="22" t="s">
        <v>149</v>
      </c>
      <c r="AU464" s="22" t="s">
        <v>85</v>
      </c>
      <c r="AY464" s="22" t="s">
        <v>147</v>
      </c>
      <c r="BE464" s="201">
        <f>IF(N464="základní",J464,0)</f>
        <v>0</v>
      </c>
      <c r="BF464" s="201">
        <f>IF(N464="snížená",J464,0)</f>
        <v>0</v>
      </c>
      <c r="BG464" s="201">
        <f>IF(N464="zákl. přenesená",J464,0)</f>
        <v>0</v>
      </c>
      <c r="BH464" s="201">
        <f>IF(N464="sníž. přenesená",J464,0)</f>
        <v>0</v>
      </c>
      <c r="BI464" s="201">
        <f>IF(N464="nulová",J464,0)</f>
        <v>0</v>
      </c>
      <c r="BJ464" s="22" t="s">
        <v>83</v>
      </c>
      <c r="BK464" s="201">
        <f>ROUND(I464*H464,2)</f>
        <v>0</v>
      </c>
      <c r="BL464" s="22" t="s">
        <v>226</v>
      </c>
      <c r="BM464" s="22" t="s">
        <v>1093</v>
      </c>
    </row>
    <row r="465" spans="2:65" s="10" customFormat="1" ht="29.85" customHeight="1" x14ac:dyDescent="0.3">
      <c r="B465" s="174"/>
      <c r="C465" s="175"/>
      <c r="D465" s="176" t="s">
        <v>74</v>
      </c>
      <c r="E465" s="188" t="s">
        <v>1094</v>
      </c>
      <c r="F465" s="188" t="s">
        <v>1095</v>
      </c>
      <c r="G465" s="175"/>
      <c r="H465" s="175"/>
      <c r="I465" s="178"/>
      <c r="J465" s="189">
        <f>BK465</f>
        <v>0</v>
      </c>
      <c r="K465" s="175"/>
      <c r="L465" s="180"/>
      <c r="M465" s="181"/>
      <c r="N465" s="182"/>
      <c r="O465" s="182"/>
      <c r="P465" s="183">
        <f>SUM(P466:P467)</f>
        <v>0</v>
      </c>
      <c r="Q465" s="182"/>
      <c r="R465" s="183">
        <f>SUM(R466:R467)</f>
        <v>1.6299999999999999E-3</v>
      </c>
      <c r="S465" s="182"/>
      <c r="T465" s="184">
        <f>SUM(T466:T467)</f>
        <v>0</v>
      </c>
      <c r="AR465" s="185" t="s">
        <v>85</v>
      </c>
      <c r="AT465" s="186" t="s">
        <v>74</v>
      </c>
      <c r="AU465" s="186" t="s">
        <v>83</v>
      </c>
      <c r="AY465" s="185" t="s">
        <v>147</v>
      </c>
      <c r="BK465" s="187">
        <f>SUM(BK466:BK467)</f>
        <v>0</v>
      </c>
    </row>
    <row r="466" spans="2:65" s="1" customFormat="1" ht="25.5" customHeight="1" x14ac:dyDescent="0.3">
      <c r="B466" s="39"/>
      <c r="C466" s="190" t="s">
        <v>1096</v>
      </c>
      <c r="D466" s="190" t="s">
        <v>149</v>
      </c>
      <c r="E466" s="191" t="s">
        <v>1097</v>
      </c>
      <c r="F466" s="192" t="s">
        <v>1098</v>
      </c>
      <c r="G466" s="193" t="s">
        <v>1099</v>
      </c>
      <c r="H466" s="194">
        <v>1</v>
      </c>
      <c r="I466" s="195"/>
      <c r="J466" s="196">
        <f>ROUND(I466*H466,2)</f>
        <v>0</v>
      </c>
      <c r="K466" s="192" t="s">
        <v>23</v>
      </c>
      <c r="L466" s="59"/>
      <c r="M466" s="197" t="s">
        <v>23</v>
      </c>
      <c r="N466" s="198" t="s">
        <v>46</v>
      </c>
      <c r="O466" s="40"/>
      <c r="P466" s="199">
        <f>O466*H466</f>
        <v>0</v>
      </c>
      <c r="Q466" s="199">
        <v>1.6299999999999999E-3</v>
      </c>
      <c r="R466" s="199">
        <f>Q466*H466</f>
        <v>1.6299999999999999E-3</v>
      </c>
      <c r="S466" s="199">
        <v>0</v>
      </c>
      <c r="T466" s="200">
        <f>S466*H466</f>
        <v>0</v>
      </c>
      <c r="AR466" s="22" t="s">
        <v>226</v>
      </c>
      <c r="AT466" s="22" t="s">
        <v>149</v>
      </c>
      <c r="AU466" s="22" t="s">
        <v>85</v>
      </c>
      <c r="AY466" s="22" t="s">
        <v>147</v>
      </c>
      <c r="BE466" s="201">
        <f>IF(N466="základní",J466,0)</f>
        <v>0</v>
      </c>
      <c r="BF466" s="201">
        <f>IF(N466="snížená",J466,0)</f>
        <v>0</v>
      </c>
      <c r="BG466" s="201">
        <f>IF(N466="zákl. přenesená",J466,0)</f>
        <v>0</v>
      </c>
      <c r="BH466" s="201">
        <f>IF(N466="sníž. přenesená",J466,0)</f>
        <v>0</v>
      </c>
      <c r="BI466" s="201">
        <f>IF(N466="nulová",J466,0)</f>
        <v>0</v>
      </c>
      <c r="BJ466" s="22" t="s">
        <v>83</v>
      </c>
      <c r="BK466" s="201">
        <f>ROUND(I466*H466,2)</f>
        <v>0</v>
      </c>
      <c r="BL466" s="22" t="s">
        <v>226</v>
      </c>
      <c r="BM466" s="22" t="s">
        <v>1100</v>
      </c>
    </row>
    <row r="467" spans="2:65" s="11" customFormat="1" x14ac:dyDescent="0.3">
      <c r="B467" s="202"/>
      <c r="C467" s="203"/>
      <c r="D467" s="204" t="s">
        <v>156</v>
      </c>
      <c r="E467" s="205" t="s">
        <v>23</v>
      </c>
      <c r="F467" s="206" t="s">
        <v>622</v>
      </c>
      <c r="G467" s="203"/>
      <c r="H467" s="207">
        <v>1</v>
      </c>
      <c r="I467" s="208"/>
      <c r="J467" s="203"/>
      <c r="K467" s="203"/>
      <c r="L467" s="209"/>
      <c r="M467" s="210"/>
      <c r="N467" s="211"/>
      <c r="O467" s="211"/>
      <c r="P467" s="211"/>
      <c r="Q467" s="211"/>
      <c r="R467" s="211"/>
      <c r="S467" s="211"/>
      <c r="T467" s="212"/>
      <c r="AT467" s="213" t="s">
        <v>156</v>
      </c>
      <c r="AU467" s="213" t="s">
        <v>85</v>
      </c>
      <c r="AV467" s="11" t="s">
        <v>85</v>
      </c>
      <c r="AW467" s="11" t="s">
        <v>38</v>
      </c>
      <c r="AX467" s="11" t="s">
        <v>83</v>
      </c>
      <c r="AY467" s="213" t="s">
        <v>147</v>
      </c>
    </row>
    <row r="468" spans="2:65" s="10" customFormat="1" ht="37.35" customHeight="1" x14ac:dyDescent="0.35">
      <c r="B468" s="174"/>
      <c r="C468" s="175"/>
      <c r="D468" s="176" t="s">
        <v>74</v>
      </c>
      <c r="E468" s="177" t="s">
        <v>320</v>
      </c>
      <c r="F468" s="177" t="s">
        <v>1101</v>
      </c>
      <c r="G468" s="175"/>
      <c r="H468" s="175"/>
      <c r="I468" s="178"/>
      <c r="J468" s="179">
        <f>BK468</f>
        <v>0</v>
      </c>
      <c r="K468" s="175"/>
      <c r="L468" s="180"/>
      <c r="M468" s="181"/>
      <c r="N468" s="182"/>
      <c r="O468" s="182"/>
      <c r="P468" s="183">
        <f>P469</f>
        <v>0</v>
      </c>
      <c r="Q468" s="182"/>
      <c r="R468" s="183">
        <f>R469</f>
        <v>1.78986</v>
      </c>
      <c r="S468" s="182"/>
      <c r="T468" s="184">
        <f>T469</f>
        <v>0</v>
      </c>
      <c r="AR468" s="185" t="s">
        <v>163</v>
      </c>
      <c r="AT468" s="186" t="s">
        <v>74</v>
      </c>
      <c r="AU468" s="186" t="s">
        <v>75</v>
      </c>
      <c r="AY468" s="185" t="s">
        <v>147</v>
      </c>
      <c r="BK468" s="187">
        <f>BK469</f>
        <v>0</v>
      </c>
    </row>
    <row r="469" spans="2:65" s="10" customFormat="1" ht="19.899999999999999" customHeight="1" x14ac:dyDescent="0.3">
      <c r="B469" s="174"/>
      <c r="C469" s="175"/>
      <c r="D469" s="176" t="s">
        <v>74</v>
      </c>
      <c r="E469" s="188" t="s">
        <v>1102</v>
      </c>
      <c r="F469" s="188" t="s">
        <v>1103</v>
      </c>
      <c r="G469" s="175"/>
      <c r="H469" s="175"/>
      <c r="I469" s="178"/>
      <c r="J469" s="189">
        <f>BK469</f>
        <v>0</v>
      </c>
      <c r="K469" s="175"/>
      <c r="L469" s="180"/>
      <c r="M469" s="181"/>
      <c r="N469" s="182"/>
      <c r="O469" s="182"/>
      <c r="P469" s="183">
        <f>SUM(P470:P471)</f>
        <v>0</v>
      </c>
      <c r="Q469" s="182"/>
      <c r="R469" s="183">
        <f>SUM(R470:R471)</f>
        <v>1.78986</v>
      </c>
      <c r="S469" s="182"/>
      <c r="T469" s="184">
        <f>SUM(T470:T471)</f>
        <v>0</v>
      </c>
      <c r="AR469" s="185" t="s">
        <v>163</v>
      </c>
      <c r="AT469" s="186" t="s">
        <v>74</v>
      </c>
      <c r="AU469" s="186" t="s">
        <v>83</v>
      </c>
      <c r="AY469" s="185" t="s">
        <v>147</v>
      </c>
      <c r="BK469" s="187">
        <f>SUM(BK470:BK471)</f>
        <v>0</v>
      </c>
    </row>
    <row r="470" spans="2:65" s="1" customFormat="1" ht="25.5" customHeight="1" x14ac:dyDescent="0.3">
      <c r="B470" s="39"/>
      <c r="C470" s="190" t="s">
        <v>1104</v>
      </c>
      <c r="D470" s="190" t="s">
        <v>149</v>
      </c>
      <c r="E470" s="191" t="s">
        <v>1105</v>
      </c>
      <c r="F470" s="192" t="s">
        <v>1106</v>
      </c>
      <c r="G470" s="193" t="s">
        <v>166</v>
      </c>
      <c r="H470" s="194">
        <v>1</v>
      </c>
      <c r="I470" s="195"/>
      <c r="J470" s="196">
        <f>ROUND(I470*H470,2)</f>
        <v>0</v>
      </c>
      <c r="K470" s="192" t="s">
        <v>23</v>
      </c>
      <c r="L470" s="59"/>
      <c r="M470" s="197" t="s">
        <v>23</v>
      </c>
      <c r="N470" s="198" t="s">
        <v>46</v>
      </c>
      <c r="O470" s="40"/>
      <c r="P470" s="199">
        <f>O470*H470</f>
        <v>0</v>
      </c>
      <c r="Q470" s="199">
        <v>1.78986</v>
      </c>
      <c r="R470" s="199">
        <f>Q470*H470</f>
        <v>1.78986</v>
      </c>
      <c r="S470" s="199">
        <v>0</v>
      </c>
      <c r="T470" s="200">
        <f>S470*H470</f>
        <v>0</v>
      </c>
      <c r="AR470" s="22" t="s">
        <v>450</v>
      </c>
      <c r="AT470" s="22" t="s">
        <v>149</v>
      </c>
      <c r="AU470" s="22" t="s">
        <v>85</v>
      </c>
      <c r="AY470" s="22" t="s">
        <v>147</v>
      </c>
      <c r="BE470" s="201">
        <f>IF(N470="základní",J470,0)</f>
        <v>0</v>
      </c>
      <c r="BF470" s="201">
        <f>IF(N470="snížená",J470,0)</f>
        <v>0</v>
      </c>
      <c r="BG470" s="201">
        <f>IF(N470="zákl. přenesená",J470,0)</f>
        <v>0</v>
      </c>
      <c r="BH470" s="201">
        <f>IF(N470="sníž. přenesená",J470,0)</f>
        <v>0</v>
      </c>
      <c r="BI470" s="201">
        <f>IF(N470="nulová",J470,0)</f>
        <v>0</v>
      </c>
      <c r="BJ470" s="22" t="s">
        <v>83</v>
      </c>
      <c r="BK470" s="201">
        <f>ROUND(I470*H470,2)</f>
        <v>0</v>
      </c>
      <c r="BL470" s="22" t="s">
        <v>450</v>
      </c>
      <c r="BM470" s="22" t="s">
        <v>1107</v>
      </c>
    </row>
    <row r="471" spans="2:65" s="11" customFormat="1" x14ac:dyDescent="0.3">
      <c r="B471" s="202"/>
      <c r="C471" s="203"/>
      <c r="D471" s="204" t="s">
        <v>156</v>
      </c>
      <c r="E471" s="205" t="s">
        <v>23</v>
      </c>
      <c r="F471" s="206" t="s">
        <v>940</v>
      </c>
      <c r="G471" s="203"/>
      <c r="H471" s="207">
        <v>1</v>
      </c>
      <c r="I471" s="208"/>
      <c r="J471" s="203"/>
      <c r="K471" s="203"/>
      <c r="L471" s="209"/>
      <c r="M471" s="210"/>
      <c r="N471" s="211"/>
      <c r="O471" s="211"/>
      <c r="P471" s="211"/>
      <c r="Q471" s="211"/>
      <c r="R471" s="211"/>
      <c r="S471" s="211"/>
      <c r="T471" s="212"/>
      <c r="AT471" s="213" t="s">
        <v>156</v>
      </c>
      <c r="AU471" s="213" t="s">
        <v>85</v>
      </c>
      <c r="AV471" s="11" t="s">
        <v>85</v>
      </c>
      <c r="AW471" s="11" t="s">
        <v>38</v>
      </c>
      <c r="AX471" s="11" t="s">
        <v>83</v>
      </c>
      <c r="AY471" s="213" t="s">
        <v>147</v>
      </c>
    </row>
    <row r="472" spans="2:65" s="10" customFormat="1" ht="37.35" customHeight="1" x14ac:dyDescent="0.35">
      <c r="B472" s="174"/>
      <c r="C472" s="175"/>
      <c r="D472" s="176" t="s">
        <v>74</v>
      </c>
      <c r="E472" s="177" t="s">
        <v>1108</v>
      </c>
      <c r="F472" s="177" t="s">
        <v>1109</v>
      </c>
      <c r="G472" s="175"/>
      <c r="H472" s="175"/>
      <c r="I472" s="178"/>
      <c r="J472" s="179">
        <f>BK472</f>
        <v>0</v>
      </c>
      <c r="K472" s="175"/>
      <c r="L472" s="180"/>
      <c r="M472" s="181"/>
      <c r="N472" s="182"/>
      <c r="O472" s="182"/>
      <c r="P472" s="183">
        <f>SUM(P473:P476)</f>
        <v>0</v>
      </c>
      <c r="Q472" s="182"/>
      <c r="R472" s="183">
        <f>SUM(R473:R476)</f>
        <v>0</v>
      </c>
      <c r="S472" s="182"/>
      <c r="T472" s="184">
        <f>SUM(T473:T476)</f>
        <v>0</v>
      </c>
      <c r="AR472" s="185" t="s">
        <v>154</v>
      </c>
      <c r="AT472" s="186" t="s">
        <v>74</v>
      </c>
      <c r="AU472" s="186" t="s">
        <v>75</v>
      </c>
      <c r="AY472" s="185" t="s">
        <v>147</v>
      </c>
      <c r="BK472" s="187">
        <f>SUM(BK473:BK476)</f>
        <v>0</v>
      </c>
    </row>
    <row r="473" spans="2:65" s="1" customFormat="1" ht="25.5" customHeight="1" x14ac:dyDescent="0.3">
      <c r="B473" s="39"/>
      <c r="C473" s="190" t="s">
        <v>1110</v>
      </c>
      <c r="D473" s="190" t="s">
        <v>149</v>
      </c>
      <c r="E473" s="191" t="s">
        <v>1111</v>
      </c>
      <c r="F473" s="192" t="s">
        <v>1112</v>
      </c>
      <c r="G473" s="193" t="s">
        <v>210</v>
      </c>
      <c r="H473" s="194">
        <v>10</v>
      </c>
      <c r="I473" s="195"/>
      <c r="J473" s="196">
        <f>ROUND(I473*H473,2)</f>
        <v>0</v>
      </c>
      <c r="K473" s="192" t="s">
        <v>23</v>
      </c>
      <c r="L473" s="59"/>
      <c r="M473" s="197" t="s">
        <v>23</v>
      </c>
      <c r="N473" s="198" t="s">
        <v>46</v>
      </c>
      <c r="O473" s="40"/>
      <c r="P473" s="199">
        <f>O473*H473</f>
        <v>0</v>
      </c>
      <c r="Q473" s="199">
        <v>0</v>
      </c>
      <c r="R473" s="199">
        <f>Q473*H473</f>
        <v>0</v>
      </c>
      <c r="S473" s="199">
        <v>0</v>
      </c>
      <c r="T473" s="200">
        <f>S473*H473</f>
        <v>0</v>
      </c>
      <c r="AR473" s="22" t="s">
        <v>1113</v>
      </c>
      <c r="AT473" s="22" t="s">
        <v>149</v>
      </c>
      <c r="AU473" s="22" t="s">
        <v>83</v>
      </c>
      <c r="AY473" s="22" t="s">
        <v>147</v>
      </c>
      <c r="BE473" s="201">
        <f>IF(N473="základní",J473,0)</f>
        <v>0</v>
      </c>
      <c r="BF473" s="201">
        <f>IF(N473="snížená",J473,0)</f>
        <v>0</v>
      </c>
      <c r="BG473" s="201">
        <f>IF(N473="zákl. přenesená",J473,0)</f>
        <v>0</v>
      </c>
      <c r="BH473" s="201">
        <f>IF(N473="sníž. přenesená",J473,0)</f>
        <v>0</v>
      </c>
      <c r="BI473" s="201">
        <f>IF(N473="nulová",J473,0)</f>
        <v>0</v>
      </c>
      <c r="BJ473" s="22" t="s">
        <v>83</v>
      </c>
      <c r="BK473" s="201">
        <f>ROUND(I473*H473,2)</f>
        <v>0</v>
      </c>
      <c r="BL473" s="22" t="s">
        <v>1113</v>
      </c>
      <c r="BM473" s="22" t="s">
        <v>1114</v>
      </c>
    </row>
    <row r="474" spans="2:65" s="11" customFormat="1" x14ac:dyDescent="0.3">
      <c r="B474" s="202"/>
      <c r="C474" s="203"/>
      <c r="D474" s="204" t="s">
        <v>156</v>
      </c>
      <c r="E474" s="205" t="s">
        <v>23</v>
      </c>
      <c r="F474" s="206" t="s">
        <v>1115</v>
      </c>
      <c r="G474" s="203"/>
      <c r="H474" s="207">
        <v>10</v>
      </c>
      <c r="I474" s="208"/>
      <c r="J474" s="203"/>
      <c r="K474" s="203"/>
      <c r="L474" s="209"/>
      <c r="M474" s="210"/>
      <c r="N474" s="211"/>
      <c r="O474" s="211"/>
      <c r="P474" s="211"/>
      <c r="Q474" s="211"/>
      <c r="R474" s="211"/>
      <c r="S474" s="211"/>
      <c r="T474" s="212"/>
      <c r="AT474" s="213" t="s">
        <v>156</v>
      </c>
      <c r="AU474" s="213" t="s">
        <v>83</v>
      </c>
      <c r="AV474" s="11" t="s">
        <v>85</v>
      </c>
      <c r="AW474" s="11" t="s">
        <v>38</v>
      </c>
      <c r="AX474" s="11" t="s">
        <v>83</v>
      </c>
      <c r="AY474" s="213" t="s">
        <v>147</v>
      </c>
    </row>
    <row r="475" spans="2:65" s="1" customFormat="1" ht="38.25" customHeight="1" x14ac:dyDescent="0.3">
      <c r="B475" s="39"/>
      <c r="C475" s="190" t="s">
        <v>1116</v>
      </c>
      <c r="D475" s="190" t="s">
        <v>149</v>
      </c>
      <c r="E475" s="191" t="s">
        <v>1117</v>
      </c>
      <c r="F475" s="192" t="s">
        <v>1118</v>
      </c>
      <c r="G475" s="193" t="s">
        <v>210</v>
      </c>
      <c r="H475" s="194">
        <v>8</v>
      </c>
      <c r="I475" s="195"/>
      <c r="J475" s="196">
        <f>ROUND(I475*H475,2)</f>
        <v>0</v>
      </c>
      <c r="K475" s="192" t="s">
        <v>23</v>
      </c>
      <c r="L475" s="59"/>
      <c r="M475" s="197" t="s">
        <v>23</v>
      </c>
      <c r="N475" s="198" t="s">
        <v>46</v>
      </c>
      <c r="O475" s="40"/>
      <c r="P475" s="199">
        <f>O475*H475</f>
        <v>0</v>
      </c>
      <c r="Q475" s="199">
        <v>0</v>
      </c>
      <c r="R475" s="199">
        <f>Q475*H475</f>
        <v>0</v>
      </c>
      <c r="S475" s="199">
        <v>0</v>
      </c>
      <c r="T475" s="200">
        <f>S475*H475</f>
        <v>0</v>
      </c>
      <c r="AR475" s="22" t="s">
        <v>1113</v>
      </c>
      <c r="AT475" s="22" t="s">
        <v>149</v>
      </c>
      <c r="AU475" s="22" t="s">
        <v>83</v>
      </c>
      <c r="AY475" s="22" t="s">
        <v>147</v>
      </c>
      <c r="BE475" s="201">
        <f>IF(N475="základní",J475,0)</f>
        <v>0</v>
      </c>
      <c r="BF475" s="201">
        <f>IF(N475="snížená",J475,0)</f>
        <v>0</v>
      </c>
      <c r="BG475" s="201">
        <f>IF(N475="zákl. přenesená",J475,0)</f>
        <v>0</v>
      </c>
      <c r="BH475" s="201">
        <f>IF(N475="sníž. přenesená",J475,0)</f>
        <v>0</v>
      </c>
      <c r="BI475" s="201">
        <f>IF(N475="nulová",J475,0)</f>
        <v>0</v>
      </c>
      <c r="BJ475" s="22" t="s">
        <v>83</v>
      </c>
      <c r="BK475" s="201">
        <f>ROUND(I475*H475,2)</f>
        <v>0</v>
      </c>
      <c r="BL475" s="22" t="s">
        <v>1113</v>
      </c>
      <c r="BM475" s="22" t="s">
        <v>1119</v>
      </c>
    </row>
    <row r="476" spans="2:65" s="11" customFormat="1" x14ac:dyDescent="0.3">
      <c r="B476" s="202"/>
      <c r="C476" s="203"/>
      <c r="D476" s="204" t="s">
        <v>156</v>
      </c>
      <c r="E476" s="205" t="s">
        <v>23</v>
      </c>
      <c r="F476" s="206" t="s">
        <v>1120</v>
      </c>
      <c r="G476" s="203"/>
      <c r="H476" s="207">
        <v>8</v>
      </c>
      <c r="I476" s="208"/>
      <c r="J476" s="203"/>
      <c r="K476" s="203"/>
      <c r="L476" s="209"/>
      <c r="M476" s="235"/>
      <c r="N476" s="236"/>
      <c r="O476" s="236"/>
      <c r="P476" s="236"/>
      <c r="Q476" s="236"/>
      <c r="R476" s="236"/>
      <c r="S476" s="236"/>
      <c r="T476" s="237"/>
      <c r="AT476" s="213" t="s">
        <v>156</v>
      </c>
      <c r="AU476" s="213" t="s">
        <v>83</v>
      </c>
      <c r="AV476" s="11" t="s">
        <v>85</v>
      </c>
      <c r="AW476" s="11" t="s">
        <v>38</v>
      </c>
      <c r="AX476" s="11" t="s">
        <v>83</v>
      </c>
      <c r="AY476" s="213" t="s">
        <v>147</v>
      </c>
    </row>
    <row r="477" spans="2:65" s="1" customFormat="1" ht="6.95" customHeight="1" x14ac:dyDescent="0.3">
      <c r="B477" s="54"/>
      <c r="C477" s="55"/>
      <c r="D477" s="55"/>
      <c r="E477" s="55"/>
      <c r="F477" s="55"/>
      <c r="G477" s="55"/>
      <c r="H477" s="55"/>
      <c r="I477" s="137"/>
      <c r="J477" s="55"/>
      <c r="K477" s="55"/>
      <c r="L477" s="59"/>
    </row>
  </sheetData>
  <sheetProtection algorithmName="SHA-512" hashValue="eWbCluVz+P85iP4l/rd3RF7v9TJTEOOGbVOMNUYh36eoN7iCqAGatCZVshJjQaLCs33U8t/MlaeUeIJ9S1iKDA==" saltValue="EvJ70V1GkITpdUyI4R4/4W8YrmbA5+p+K4PA435Na+hdDc2S3oxaIyMTewoInbr5UWKCyIHp4kjWqlEaAyP0GQ==" spinCount="100000" sheet="1" objects="1" scenarios="1" formatColumns="0" formatRows="0" autoFilter="0"/>
  <autoFilter ref="C101:K476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0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"/>
      <c r="B1" s="110"/>
      <c r="C1" s="110"/>
      <c r="D1" s="111" t="s">
        <v>1</v>
      </c>
      <c r="E1" s="110"/>
      <c r="F1" s="112" t="s">
        <v>92</v>
      </c>
      <c r="G1" s="363" t="s">
        <v>93</v>
      </c>
      <c r="H1" s="363"/>
      <c r="I1" s="113"/>
      <c r="J1" s="112" t="s">
        <v>94</v>
      </c>
      <c r="K1" s="111" t="s">
        <v>95</v>
      </c>
      <c r="L1" s="112" t="s">
        <v>96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22" t="s">
        <v>88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85</v>
      </c>
    </row>
    <row r="4" spans="1:70" ht="36.950000000000003" customHeight="1" x14ac:dyDescent="0.3">
      <c r="B4" s="26"/>
      <c r="C4" s="27"/>
      <c r="D4" s="28" t="s">
        <v>97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 x14ac:dyDescent="0.3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 x14ac:dyDescent="0.3">
      <c r="B7" s="26"/>
      <c r="C7" s="27"/>
      <c r="D7" s="27"/>
      <c r="E7" s="364" t="str">
        <f>'Rekapitulace stavby'!K6</f>
        <v>Bytový dům, Komenského 682 - sanace suterénního zdiva, vč. komplexního odvodnění objektu</v>
      </c>
      <c r="F7" s="365"/>
      <c r="G7" s="365"/>
      <c r="H7" s="365"/>
      <c r="I7" s="115"/>
      <c r="J7" s="27"/>
      <c r="K7" s="29"/>
    </row>
    <row r="8" spans="1:70" s="1" customFormat="1" ht="15" x14ac:dyDescent="0.3">
      <c r="B8" s="39"/>
      <c r="C8" s="40"/>
      <c r="D8" s="35" t="s">
        <v>98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 x14ac:dyDescent="0.3">
      <c r="B9" s="39"/>
      <c r="C9" s="40"/>
      <c r="D9" s="40"/>
      <c r="E9" s="366" t="s">
        <v>1121</v>
      </c>
      <c r="F9" s="367"/>
      <c r="G9" s="367"/>
      <c r="H9" s="367"/>
      <c r="I9" s="116"/>
      <c r="J9" s="40"/>
      <c r="K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 x14ac:dyDescent="0.3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23</v>
      </c>
      <c r="K11" s="43"/>
    </row>
    <row r="12" spans="1:70" s="1" customFormat="1" ht="14.45" customHeight="1" x14ac:dyDescent="0.3">
      <c r="B12" s="39"/>
      <c r="C12" s="40"/>
      <c r="D12" s="35" t="s">
        <v>24</v>
      </c>
      <c r="E12" s="40"/>
      <c r="F12" s="33" t="s">
        <v>25</v>
      </c>
      <c r="G12" s="40"/>
      <c r="H12" s="40"/>
      <c r="I12" s="117" t="s">
        <v>26</v>
      </c>
      <c r="J12" s="118" t="str">
        <f>'Rekapitulace stavby'!AN8</f>
        <v>30. 4. 2018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 x14ac:dyDescent="0.3">
      <c r="B14" s="39"/>
      <c r="C14" s="40"/>
      <c r="D14" s="35" t="s">
        <v>28</v>
      </c>
      <c r="E14" s="40"/>
      <c r="F14" s="40"/>
      <c r="G14" s="40"/>
      <c r="H14" s="40"/>
      <c r="I14" s="117" t="s">
        <v>29</v>
      </c>
      <c r="J14" s="33" t="s">
        <v>30</v>
      </c>
      <c r="K14" s="43"/>
    </row>
    <row r="15" spans="1:70" s="1" customFormat="1" ht="18" customHeight="1" x14ac:dyDescent="0.3">
      <c r="B15" s="39"/>
      <c r="C15" s="40"/>
      <c r="D15" s="40"/>
      <c r="E15" s="33" t="s">
        <v>31</v>
      </c>
      <c r="F15" s="40"/>
      <c r="G15" s="40"/>
      <c r="H15" s="40"/>
      <c r="I15" s="117" t="s">
        <v>32</v>
      </c>
      <c r="J15" s="33" t="s">
        <v>23</v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 x14ac:dyDescent="0.3">
      <c r="B17" s="39"/>
      <c r="C17" s="40"/>
      <c r="D17" s="35" t="s">
        <v>33</v>
      </c>
      <c r="E17" s="40"/>
      <c r="F17" s="40"/>
      <c r="G17" s="40"/>
      <c r="H17" s="40"/>
      <c r="I17" s="117" t="s">
        <v>29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 x14ac:dyDescent="0.3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32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 x14ac:dyDescent="0.3">
      <c r="B20" s="39"/>
      <c r="C20" s="40"/>
      <c r="D20" s="35" t="s">
        <v>35</v>
      </c>
      <c r="E20" s="40"/>
      <c r="F20" s="40"/>
      <c r="G20" s="40"/>
      <c r="H20" s="40"/>
      <c r="I20" s="117" t="s">
        <v>29</v>
      </c>
      <c r="J20" s="33" t="s">
        <v>36</v>
      </c>
      <c r="K20" s="43"/>
    </row>
    <row r="21" spans="2:11" s="1" customFormat="1" ht="18" customHeight="1" x14ac:dyDescent="0.3">
      <c r="B21" s="39"/>
      <c r="C21" s="40"/>
      <c r="D21" s="40"/>
      <c r="E21" s="33" t="s">
        <v>37</v>
      </c>
      <c r="F21" s="40"/>
      <c r="G21" s="40"/>
      <c r="H21" s="40"/>
      <c r="I21" s="117" t="s">
        <v>32</v>
      </c>
      <c r="J21" s="33" t="s">
        <v>23</v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 x14ac:dyDescent="0.3">
      <c r="B23" s="39"/>
      <c r="C23" s="40"/>
      <c r="D23" s="35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 x14ac:dyDescent="0.3">
      <c r="B24" s="119"/>
      <c r="C24" s="120"/>
      <c r="D24" s="120"/>
      <c r="E24" s="355" t="s">
        <v>23</v>
      </c>
      <c r="F24" s="355"/>
      <c r="G24" s="355"/>
      <c r="H24" s="355"/>
      <c r="I24" s="121"/>
      <c r="J24" s="120"/>
      <c r="K24" s="122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 x14ac:dyDescent="0.3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 x14ac:dyDescent="0.3">
      <c r="B27" s="39"/>
      <c r="C27" s="40"/>
      <c r="D27" s="125" t="s">
        <v>41</v>
      </c>
      <c r="E27" s="40"/>
      <c r="F27" s="40"/>
      <c r="G27" s="40"/>
      <c r="H27" s="40"/>
      <c r="I27" s="116"/>
      <c r="J27" s="126">
        <f>ROUND(J87,2)</f>
        <v>0</v>
      </c>
      <c r="K27" s="43"/>
    </row>
    <row r="28" spans="2:11" s="1" customFormat="1" ht="6.95" customHeight="1" x14ac:dyDescent="0.3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 x14ac:dyDescent="0.3">
      <c r="B29" s="39"/>
      <c r="C29" s="40"/>
      <c r="D29" s="40"/>
      <c r="E29" s="40"/>
      <c r="F29" s="44" t="s">
        <v>43</v>
      </c>
      <c r="G29" s="40"/>
      <c r="H29" s="40"/>
      <c r="I29" s="127" t="s">
        <v>42</v>
      </c>
      <c r="J29" s="44" t="s">
        <v>44</v>
      </c>
      <c r="K29" s="43"/>
    </row>
    <row r="30" spans="2:11" s="1" customFormat="1" ht="14.45" customHeight="1" x14ac:dyDescent="0.3">
      <c r="B30" s="39"/>
      <c r="C30" s="40"/>
      <c r="D30" s="47" t="s">
        <v>45</v>
      </c>
      <c r="E30" s="47" t="s">
        <v>46</v>
      </c>
      <c r="F30" s="128">
        <f>ROUND(SUM(BE87:BE229), 2)</f>
        <v>0</v>
      </c>
      <c r="G30" s="40"/>
      <c r="H30" s="40"/>
      <c r="I30" s="129">
        <v>0.21</v>
      </c>
      <c r="J30" s="128">
        <f>ROUND(ROUND((SUM(BE87:BE229)), 2)*I30, 2)</f>
        <v>0</v>
      </c>
      <c r="K30" s="43"/>
    </row>
    <row r="31" spans="2:11" s="1" customFormat="1" ht="14.45" customHeight="1" x14ac:dyDescent="0.3">
      <c r="B31" s="39"/>
      <c r="C31" s="40"/>
      <c r="D31" s="40"/>
      <c r="E31" s="47" t="s">
        <v>47</v>
      </c>
      <c r="F31" s="128">
        <f>ROUND(SUM(BF87:BF229), 2)</f>
        <v>0</v>
      </c>
      <c r="G31" s="40"/>
      <c r="H31" s="40"/>
      <c r="I31" s="129">
        <v>0.15</v>
      </c>
      <c r="J31" s="128">
        <f>ROUND(ROUND((SUM(BF87:BF229)), 2)*I31, 2)</f>
        <v>0</v>
      </c>
      <c r="K31" s="43"/>
    </row>
    <row r="32" spans="2:11" s="1" customFormat="1" ht="14.45" hidden="1" customHeight="1" x14ac:dyDescent="0.3">
      <c r="B32" s="39"/>
      <c r="C32" s="40"/>
      <c r="D32" s="40"/>
      <c r="E32" s="47" t="s">
        <v>48</v>
      </c>
      <c r="F32" s="128">
        <f>ROUND(SUM(BG87:BG229),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 x14ac:dyDescent="0.3">
      <c r="B33" s="39"/>
      <c r="C33" s="40"/>
      <c r="D33" s="40"/>
      <c r="E33" s="47" t="s">
        <v>49</v>
      </c>
      <c r="F33" s="128">
        <f>ROUND(SUM(BH87:BH229),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50</v>
      </c>
      <c r="F34" s="128">
        <f>ROUND(SUM(BI87:BI229),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 x14ac:dyDescent="0.3">
      <c r="B36" s="39"/>
      <c r="C36" s="130"/>
      <c r="D36" s="131" t="s">
        <v>51</v>
      </c>
      <c r="E36" s="77"/>
      <c r="F36" s="77"/>
      <c r="G36" s="132" t="s">
        <v>52</v>
      </c>
      <c r="H36" s="133" t="s">
        <v>53</v>
      </c>
      <c r="I36" s="134"/>
      <c r="J36" s="135">
        <f>SUM(J27:J34)</f>
        <v>0</v>
      </c>
      <c r="K36" s="136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 x14ac:dyDescent="0.3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 x14ac:dyDescent="0.3">
      <c r="B42" s="39"/>
      <c r="C42" s="28" t="s">
        <v>100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 x14ac:dyDescent="0.3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 x14ac:dyDescent="0.3">
      <c r="B45" s="39"/>
      <c r="C45" s="40"/>
      <c r="D45" s="40"/>
      <c r="E45" s="364" t="str">
        <f>E7</f>
        <v>Bytový dům, Komenského 682 - sanace suterénního zdiva, vč. komplexního odvodnění objektu</v>
      </c>
      <c r="F45" s="365"/>
      <c r="G45" s="365"/>
      <c r="H45" s="365"/>
      <c r="I45" s="116"/>
      <c r="J45" s="40"/>
      <c r="K45" s="43"/>
    </row>
    <row r="46" spans="2:11" s="1" customFormat="1" ht="14.45" customHeight="1" x14ac:dyDescent="0.3">
      <c r="B46" s="39"/>
      <c r="C46" s="35" t="s">
        <v>98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 x14ac:dyDescent="0.3">
      <c r="B47" s="39"/>
      <c r="C47" s="40"/>
      <c r="D47" s="40"/>
      <c r="E47" s="366" t="str">
        <f>E9</f>
        <v>02 - Odvodnění objektu</v>
      </c>
      <c r="F47" s="367"/>
      <c r="G47" s="367"/>
      <c r="H47" s="367"/>
      <c r="I47" s="116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 x14ac:dyDescent="0.3">
      <c r="B49" s="39"/>
      <c r="C49" s="35" t="s">
        <v>24</v>
      </c>
      <c r="D49" s="40"/>
      <c r="E49" s="40"/>
      <c r="F49" s="33" t="str">
        <f>F12</f>
        <v>Obec Třinec</v>
      </c>
      <c r="G49" s="40"/>
      <c r="H49" s="40"/>
      <c r="I49" s="117" t="s">
        <v>26</v>
      </c>
      <c r="J49" s="118" t="str">
        <f>IF(J12="","",J12)</f>
        <v>30. 4. 2018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 x14ac:dyDescent="0.3">
      <c r="B51" s="39"/>
      <c r="C51" s="35" t="s">
        <v>28</v>
      </c>
      <c r="D51" s="40"/>
      <c r="E51" s="40"/>
      <c r="F51" s="33" t="str">
        <f>E15</f>
        <v>Město Třinec</v>
      </c>
      <c r="G51" s="40"/>
      <c r="H51" s="40"/>
      <c r="I51" s="117" t="s">
        <v>35</v>
      </c>
      <c r="J51" s="355" t="str">
        <f>E21</f>
        <v>Projekční kancelář lay-out s.r.o.</v>
      </c>
      <c r="K51" s="43"/>
    </row>
    <row r="52" spans="2:47" s="1" customFormat="1" ht="14.45" customHeight="1" x14ac:dyDescent="0.3">
      <c r="B52" s="39"/>
      <c r="C52" s="35" t="s">
        <v>33</v>
      </c>
      <c r="D52" s="40"/>
      <c r="E52" s="40"/>
      <c r="F52" s="33" t="str">
        <f>IF(E18="","",E18)</f>
        <v/>
      </c>
      <c r="G52" s="40"/>
      <c r="H52" s="40"/>
      <c r="I52" s="116"/>
      <c r="J52" s="359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 x14ac:dyDescent="0.3">
      <c r="B54" s="39"/>
      <c r="C54" s="142" t="s">
        <v>101</v>
      </c>
      <c r="D54" s="130"/>
      <c r="E54" s="130"/>
      <c r="F54" s="130"/>
      <c r="G54" s="130"/>
      <c r="H54" s="130"/>
      <c r="I54" s="143"/>
      <c r="J54" s="144" t="s">
        <v>102</v>
      </c>
      <c r="K54" s="145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 x14ac:dyDescent="0.3">
      <c r="B56" s="39"/>
      <c r="C56" s="146" t="s">
        <v>103</v>
      </c>
      <c r="D56" s="40"/>
      <c r="E56" s="40"/>
      <c r="F56" s="40"/>
      <c r="G56" s="40"/>
      <c r="H56" s="40"/>
      <c r="I56" s="116"/>
      <c r="J56" s="126">
        <f>J87</f>
        <v>0</v>
      </c>
      <c r="K56" s="43"/>
      <c r="AU56" s="22" t="s">
        <v>104</v>
      </c>
    </row>
    <row r="57" spans="2:47" s="7" customFormat="1" ht="24.95" customHeight="1" x14ac:dyDescent="0.3">
      <c r="B57" s="147"/>
      <c r="C57" s="148"/>
      <c r="D57" s="149" t="s">
        <v>105</v>
      </c>
      <c r="E57" s="150"/>
      <c r="F57" s="150"/>
      <c r="G57" s="150"/>
      <c r="H57" s="150"/>
      <c r="I57" s="151"/>
      <c r="J57" s="152">
        <f>J88</f>
        <v>0</v>
      </c>
      <c r="K57" s="153"/>
    </row>
    <row r="58" spans="2:47" s="8" customFormat="1" ht="19.899999999999999" customHeight="1" x14ac:dyDescent="0.3">
      <c r="B58" s="154"/>
      <c r="C58" s="155"/>
      <c r="D58" s="156" t="s">
        <v>106</v>
      </c>
      <c r="E58" s="157"/>
      <c r="F58" s="157"/>
      <c r="G58" s="157"/>
      <c r="H58" s="157"/>
      <c r="I58" s="158"/>
      <c r="J58" s="159">
        <f>J89</f>
        <v>0</v>
      </c>
      <c r="K58" s="160"/>
    </row>
    <row r="59" spans="2:47" s="8" customFormat="1" ht="19.899999999999999" customHeight="1" x14ac:dyDescent="0.3">
      <c r="B59" s="154"/>
      <c r="C59" s="155"/>
      <c r="D59" s="156" t="s">
        <v>1122</v>
      </c>
      <c r="E59" s="157"/>
      <c r="F59" s="157"/>
      <c r="G59" s="157"/>
      <c r="H59" s="157"/>
      <c r="I59" s="158"/>
      <c r="J59" s="159">
        <f>J138</f>
        <v>0</v>
      </c>
      <c r="K59" s="160"/>
    </row>
    <row r="60" spans="2:47" s="8" customFormat="1" ht="19.899999999999999" customHeight="1" x14ac:dyDescent="0.3">
      <c r="B60" s="154"/>
      <c r="C60" s="155"/>
      <c r="D60" s="156" t="s">
        <v>110</v>
      </c>
      <c r="E60" s="157"/>
      <c r="F60" s="157"/>
      <c r="G60" s="157"/>
      <c r="H60" s="157"/>
      <c r="I60" s="158"/>
      <c r="J60" s="159">
        <f>J141</f>
        <v>0</v>
      </c>
      <c r="K60" s="160"/>
    </row>
    <row r="61" spans="2:47" s="8" customFormat="1" ht="19.899999999999999" customHeight="1" x14ac:dyDescent="0.3">
      <c r="B61" s="154"/>
      <c r="C61" s="155"/>
      <c r="D61" s="156" t="s">
        <v>111</v>
      </c>
      <c r="E61" s="157"/>
      <c r="F61" s="157"/>
      <c r="G61" s="157"/>
      <c r="H61" s="157"/>
      <c r="I61" s="158"/>
      <c r="J61" s="159">
        <f>J162</f>
        <v>0</v>
      </c>
      <c r="K61" s="160"/>
    </row>
    <row r="62" spans="2:47" s="8" customFormat="1" ht="19.899999999999999" customHeight="1" x14ac:dyDescent="0.3">
      <c r="B62" s="154"/>
      <c r="C62" s="155"/>
      <c r="D62" s="156" t="s">
        <v>112</v>
      </c>
      <c r="E62" s="157"/>
      <c r="F62" s="157"/>
      <c r="G62" s="157"/>
      <c r="H62" s="157"/>
      <c r="I62" s="158"/>
      <c r="J62" s="159">
        <f>J170</f>
        <v>0</v>
      </c>
      <c r="K62" s="160"/>
    </row>
    <row r="63" spans="2:47" s="8" customFormat="1" ht="19.899999999999999" customHeight="1" x14ac:dyDescent="0.3">
      <c r="B63" s="154"/>
      <c r="C63" s="155"/>
      <c r="D63" s="156" t="s">
        <v>113</v>
      </c>
      <c r="E63" s="157"/>
      <c r="F63" s="157"/>
      <c r="G63" s="157"/>
      <c r="H63" s="157"/>
      <c r="I63" s="158"/>
      <c r="J63" s="159">
        <f>J177</f>
        <v>0</v>
      </c>
      <c r="K63" s="160"/>
    </row>
    <row r="64" spans="2:47" s="7" customFormat="1" ht="24.95" customHeight="1" x14ac:dyDescent="0.3">
      <c r="B64" s="147"/>
      <c r="C64" s="148"/>
      <c r="D64" s="149" t="s">
        <v>114</v>
      </c>
      <c r="E64" s="150"/>
      <c r="F64" s="150"/>
      <c r="G64" s="150"/>
      <c r="H64" s="150"/>
      <c r="I64" s="151"/>
      <c r="J64" s="152">
        <f>J179</f>
        <v>0</v>
      </c>
      <c r="K64" s="153"/>
    </row>
    <row r="65" spans="2:12" s="8" customFormat="1" ht="19.899999999999999" customHeight="1" x14ac:dyDescent="0.3">
      <c r="B65" s="154"/>
      <c r="C65" s="155"/>
      <c r="D65" s="156" t="s">
        <v>117</v>
      </c>
      <c r="E65" s="157"/>
      <c r="F65" s="157"/>
      <c r="G65" s="157"/>
      <c r="H65" s="157"/>
      <c r="I65" s="158"/>
      <c r="J65" s="159">
        <f>J180</f>
        <v>0</v>
      </c>
      <c r="K65" s="160"/>
    </row>
    <row r="66" spans="2:12" s="7" customFormat="1" ht="24.95" customHeight="1" x14ac:dyDescent="0.3">
      <c r="B66" s="147"/>
      <c r="C66" s="148"/>
      <c r="D66" s="149" t="s">
        <v>128</v>
      </c>
      <c r="E66" s="150"/>
      <c r="F66" s="150"/>
      <c r="G66" s="150"/>
      <c r="H66" s="150"/>
      <c r="I66" s="151"/>
      <c r="J66" s="152">
        <f>J224</f>
        <v>0</v>
      </c>
      <c r="K66" s="153"/>
    </row>
    <row r="67" spans="2:12" s="8" customFormat="1" ht="19.899999999999999" customHeight="1" x14ac:dyDescent="0.3">
      <c r="B67" s="154"/>
      <c r="C67" s="155"/>
      <c r="D67" s="156" t="s">
        <v>129</v>
      </c>
      <c r="E67" s="157"/>
      <c r="F67" s="157"/>
      <c r="G67" s="157"/>
      <c r="H67" s="157"/>
      <c r="I67" s="158"/>
      <c r="J67" s="159">
        <f>J225</f>
        <v>0</v>
      </c>
      <c r="K67" s="160"/>
    </row>
    <row r="68" spans="2:12" s="1" customFormat="1" ht="21.75" customHeight="1" x14ac:dyDescent="0.3">
      <c r="B68" s="39"/>
      <c r="C68" s="40"/>
      <c r="D68" s="40"/>
      <c r="E68" s="40"/>
      <c r="F68" s="40"/>
      <c r="G68" s="40"/>
      <c r="H68" s="40"/>
      <c r="I68" s="116"/>
      <c r="J68" s="40"/>
      <c r="K68" s="43"/>
    </row>
    <row r="69" spans="2:12" s="1" customFormat="1" ht="6.95" customHeight="1" x14ac:dyDescent="0.3">
      <c r="B69" s="54"/>
      <c r="C69" s="55"/>
      <c r="D69" s="55"/>
      <c r="E69" s="55"/>
      <c r="F69" s="55"/>
      <c r="G69" s="55"/>
      <c r="H69" s="55"/>
      <c r="I69" s="137"/>
      <c r="J69" s="55"/>
      <c r="K69" s="56"/>
    </row>
    <row r="73" spans="2:12" s="1" customFormat="1" ht="6.95" customHeight="1" x14ac:dyDescent="0.3">
      <c r="B73" s="57"/>
      <c r="C73" s="58"/>
      <c r="D73" s="58"/>
      <c r="E73" s="58"/>
      <c r="F73" s="58"/>
      <c r="G73" s="58"/>
      <c r="H73" s="58"/>
      <c r="I73" s="140"/>
      <c r="J73" s="58"/>
      <c r="K73" s="58"/>
      <c r="L73" s="59"/>
    </row>
    <row r="74" spans="2:12" s="1" customFormat="1" ht="36.950000000000003" customHeight="1" x14ac:dyDescent="0.3">
      <c r="B74" s="39"/>
      <c r="C74" s="60" t="s">
        <v>131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6.95" customHeight="1" x14ac:dyDescent="0.3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14.45" customHeight="1" x14ac:dyDescent="0.3">
      <c r="B76" s="39"/>
      <c r="C76" s="63" t="s">
        <v>18</v>
      </c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6.5" customHeight="1" x14ac:dyDescent="0.3">
      <c r="B77" s="39"/>
      <c r="C77" s="61"/>
      <c r="D77" s="61"/>
      <c r="E77" s="360" t="str">
        <f>E7</f>
        <v>Bytový dům, Komenského 682 - sanace suterénního zdiva, vč. komplexního odvodnění objektu</v>
      </c>
      <c r="F77" s="361"/>
      <c r="G77" s="361"/>
      <c r="H77" s="361"/>
      <c r="I77" s="161"/>
      <c r="J77" s="61"/>
      <c r="K77" s="61"/>
      <c r="L77" s="59"/>
    </row>
    <row r="78" spans="2:12" s="1" customFormat="1" ht="14.45" customHeight="1" x14ac:dyDescent="0.3">
      <c r="B78" s="39"/>
      <c r="C78" s="63" t="s">
        <v>98</v>
      </c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7.25" customHeight="1" x14ac:dyDescent="0.3">
      <c r="B79" s="39"/>
      <c r="C79" s="61"/>
      <c r="D79" s="61"/>
      <c r="E79" s="327" t="str">
        <f>E9</f>
        <v>02 - Odvodnění objektu</v>
      </c>
      <c r="F79" s="362"/>
      <c r="G79" s="362"/>
      <c r="H79" s="362"/>
      <c r="I79" s="161"/>
      <c r="J79" s="61"/>
      <c r="K79" s="61"/>
      <c r="L79" s="59"/>
    </row>
    <row r="80" spans="2:12" s="1" customFormat="1" ht="6.95" customHeight="1" x14ac:dyDescent="0.3">
      <c r="B80" s="39"/>
      <c r="C80" s="61"/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1" customFormat="1" ht="18" customHeight="1" x14ac:dyDescent="0.3">
      <c r="B81" s="39"/>
      <c r="C81" s="63" t="s">
        <v>24</v>
      </c>
      <c r="D81" s="61"/>
      <c r="E81" s="61"/>
      <c r="F81" s="162" t="str">
        <f>F12</f>
        <v>Obec Třinec</v>
      </c>
      <c r="G81" s="61"/>
      <c r="H81" s="61"/>
      <c r="I81" s="163" t="s">
        <v>26</v>
      </c>
      <c r="J81" s="71" t="str">
        <f>IF(J12="","",J12)</f>
        <v>30. 4. 2018</v>
      </c>
      <c r="K81" s="61"/>
      <c r="L81" s="59"/>
    </row>
    <row r="82" spans="2:65" s="1" customFormat="1" ht="6.95" customHeight="1" x14ac:dyDescent="0.3">
      <c r="B82" s="39"/>
      <c r="C82" s="61"/>
      <c r="D82" s="61"/>
      <c r="E82" s="61"/>
      <c r="F82" s="61"/>
      <c r="G82" s="61"/>
      <c r="H82" s="61"/>
      <c r="I82" s="161"/>
      <c r="J82" s="61"/>
      <c r="K82" s="61"/>
      <c r="L82" s="59"/>
    </row>
    <row r="83" spans="2:65" s="1" customFormat="1" ht="15" x14ac:dyDescent="0.3">
      <c r="B83" s="39"/>
      <c r="C83" s="63" t="s">
        <v>28</v>
      </c>
      <c r="D83" s="61"/>
      <c r="E83" s="61"/>
      <c r="F83" s="162" t="str">
        <f>E15</f>
        <v>Město Třinec</v>
      </c>
      <c r="G83" s="61"/>
      <c r="H83" s="61"/>
      <c r="I83" s="163" t="s">
        <v>35</v>
      </c>
      <c r="J83" s="162" t="str">
        <f>E21</f>
        <v>Projekční kancelář lay-out s.r.o.</v>
      </c>
      <c r="K83" s="61"/>
      <c r="L83" s="59"/>
    </row>
    <row r="84" spans="2:65" s="1" customFormat="1" ht="14.45" customHeight="1" x14ac:dyDescent="0.3">
      <c r="B84" s="39"/>
      <c r="C84" s="63" t="s">
        <v>33</v>
      </c>
      <c r="D84" s="61"/>
      <c r="E84" s="61"/>
      <c r="F84" s="162" t="str">
        <f>IF(E18="","",E18)</f>
        <v/>
      </c>
      <c r="G84" s="61"/>
      <c r="H84" s="61"/>
      <c r="I84" s="161"/>
      <c r="J84" s="61"/>
      <c r="K84" s="61"/>
      <c r="L84" s="59"/>
    </row>
    <row r="85" spans="2:65" s="1" customFormat="1" ht="10.35" customHeight="1" x14ac:dyDescent="0.3">
      <c r="B85" s="39"/>
      <c r="C85" s="61"/>
      <c r="D85" s="61"/>
      <c r="E85" s="61"/>
      <c r="F85" s="61"/>
      <c r="G85" s="61"/>
      <c r="H85" s="61"/>
      <c r="I85" s="161"/>
      <c r="J85" s="61"/>
      <c r="K85" s="61"/>
      <c r="L85" s="59"/>
    </row>
    <row r="86" spans="2:65" s="9" customFormat="1" ht="29.25" customHeight="1" x14ac:dyDescent="0.3">
      <c r="B86" s="164"/>
      <c r="C86" s="165" t="s">
        <v>132</v>
      </c>
      <c r="D86" s="166" t="s">
        <v>60</v>
      </c>
      <c r="E86" s="166" t="s">
        <v>56</v>
      </c>
      <c r="F86" s="166" t="s">
        <v>133</v>
      </c>
      <c r="G86" s="166" t="s">
        <v>134</v>
      </c>
      <c r="H86" s="166" t="s">
        <v>135</v>
      </c>
      <c r="I86" s="167" t="s">
        <v>136</v>
      </c>
      <c r="J86" s="166" t="s">
        <v>102</v>
      </c>
      <c r="K86" s="168" t="s">
        <v>137</v>
      </c>
      <c r="L86" s="169"/>
      <c r="M86" s="79" t="s">
        <v>138</v>
      </c>
      <c r="N86" s="80" t="s">
        <v>45</v>
      </c>
      <c r="O86" s="80" t="s">
        <v>139</v>
      </c>
      <c r="P86" s="80" t="s">
        <v>140</v>
      </c>
      <c r="Q86" s="80" t="s">
        <v>141</v>
      </c>
      <c r="R86" s="80" t="s">
        <v>142</v>
      </c>
      <c r="S86" s="80" t="s">
        <v>143</v>
      </c>
      <c r="T86" s="81" t="s">
        <v>144</v>
      </c>
    </row>
    <row r="87" spans="2:65" s="1" customFormat="1" ht="29.25" customHeight="1" x14ac:dyDescent="0.35">
      <c r="B87" s="39"/>
      <c r="C87" s="85" t="s">
        <v>103</v>
      </c>
      <c r="D87" s="61"/>
      <c r="E87" s="61"/>
      <c r="F87" s="61"/>
      <c r="G87" s="61"/>
      <c r="H87" s="61"/>
      <c r="I87" s="161"/>
      <c r="J87" s="170">
        <f>BK87</f>
        <v>0</v>
      </c>
      <c r="K87" s="61"/>
      <c r="L87" s="59"/>
      <c r="M87" s="82"/>
      <c r="N87" s="83"/>
      <c r="O87" s="83"/>
      <c r="P87" s="171">
        <f>P88+P179+P224</f>
        <v>0</v>
      </c>
      <c r="Q87" s="83"/>
      <c r="R87" s="171">
        <f>R88+R179+R224</f>
        <v>149.10200900000001</v>
      </c>
      <c r="S87" s="83"/>
      <c r="T87" s="172">
        <f>T88+T179+T224</f>
        <v>21.38889</v>
      </c>
      <c r="AT87" s="22" t="s">
        <v>74</v>
      </c>
      <c r="AU87" s="22" t="s">
        <v>104</v>
      </c>
      <c r="BK87" s="173">
        <f>BK88+BK179+BK224</f>
        <v>0</v>
      </c>
    </row>
    <row r="88" spans="2:65" s="10" customFormat="1" ht="37.35" customHeight="1" x14ac:dyDescent="0.35">
      <c r="B88" s="174"/>
      <c r="C88" s="175"/>
      <c r="D88" s="176" t="s">
        <v>74</v>
      </c>
      <c r="E88" s="177" t="s">
        <v>145</v>
      </c>
      <c r="F88" s="177" t="s">
        <v>146</v>
      </c>
      <c r="G88" s="175"/>
      <c r="H88" s="175"/>
      <c r="I88" s="178"/>
      <c r="J88" s="179">
        <f>BK88</f>
        <v>0</v>
      </c>
      <c r="K88" s="175"/>
      <c r="L88" s="180"/>
      <c r="M88" s="181"/>
      <c r="N88" s="182"/>
      <c r="O88" s="182"/>
      <c r="P88" s="183">
        <f>P89+P138+P141+P162+P170+P177</f>
        <v>0</v>
      </c>
      <c r="Q88" s="182"/>
      <c r="R88" s="183">
        <f>R89+R138+R141+R162+R170+R177</f>
        <v>148.16650900000002</v>
      </c>
      <c r="S88" s="182"/>
      <c r="T88" s="184">
        <f>T89+T138+T141+T162+T170+T177</f>
        <v>5.7698400000000003</v>
      </c>
      <c r="AR88" s="185" t="s">
        <v>83</v>
      </c>
      <c r="AT88" s="186" t="s">
        <v>74</v>
      </c>
      <c r="AU88" s="186" t="s">
        <v>75</v>
      </c>
      <c r="AY88" s="185" t="s">
        <v>147</v>
      </c>
      <c r="BK88" s="187">
        <f>BK89+BK138+BK141+BK162+BK170+BK177</f>
        <v>0</v>
      </c>
    </row>
    <row r="89" spans="2:65" s="10" customFormat="1" ht="19.899999999999999" customHeight="1" x14ac:dyDescent="0.3">
      <c r="B89" s="174"/>
      <c r="C89" s="175"/>
      <c r="D89" s="176" t="s">
        <v>74</v>
      </c>
      <c r="E89" s="188" t="s">
        <v>83</v>
      </c>
      <c r="F89" s="188" t="s">
        <v>148</v>
      </c>
      <c r="G89" s="175"/>
      <c r="H89" s="175"/>
      <c r="I89" s="178"/>
      <c r="J89" s="189">
        <f>BK89</f>
        <v>0</v>
      </c>
      <c r="K89" s="175"/>
      <c r="L89" s="180"/>
      <c r="M89" s="181"/>
      <c r="N89" s="182"/>
      <c r="O89" s="182"/>
      <c r="P89" s="183">
        <f>SUM(P90:P137)</f>
        <v>0</v>
      </c>
      <c r="Q89" s="182"/>
      <c r="R89" s="183">
        <f>SUM(R90:R137)</f>
        <v>116.22454</v>
      </c>
      <c r="S89" s="182"/>
      <c r="T89" s="184">
        <f>SUM(T90:T137)</f>
        <v>0</v>
      </c>
      <c r="AR89" s="185" t="s">
        <v>83</v>
      </c>
      <c r="AT89" s="186" t="s">
        <v>74</v>
      </c>
      <c r="AU89" s="186" t="s">
        <v>83</v>
      </c>
      <c r="AY89" s="185" t="s">
        <v>147</v>
      </c>
      <c r="BK89" s="187">
        <f>SUM(BK90:BK137)</f>
        <v>0</v>
      </c>
    </row>
    <row r="90" spans="2:65" s="1" customFormat="1" ht="16.5" customHeight="1" x14ac:dyDescent="0.3">
      <c r="B90" s="39"/>
      <c r="C90" s="190" t="s">
        <v>83</v>
      </c>
      <c r="D90" s="190" t="s">
        <v>149</v>
      </c>
      <c r="E90" s="191" t="s">
        <v>1123</v>
      </c>
      <c r="F90" s="192" t="s">
        <v>1124</v>
      </c>
      <c r="G90" s="193" t="s">
        <v>199</v>
      </c>
      <c r="H90" s="194">
        <v>100</v>
      </c>
      <c r="I90" s="195"/>
      <c r="J90" s="196">
        <f>ROUND(I90*H90,2)</f>
        <v>0</v>
      </c>
      <c r="K90" s="192" t="s">
        <v>23</v>
      </c>
      <c r="L90" s="59"/>
      <c r="M90" s="197" t="s">
        <v>23</v>
      </c>
      <c r="N90" s="198" t="s">
        <v>46</v>
      </c>
      <c r="O90" s="40"/>
      <c r="P90" s="199">
        <f>O90*H90</f>
        <v>0</v>
      </c>
      <c r="Q90" s="199">
        <v>1.559E-2</v>
      </c>
      <c r="R90" s="199">
        <f>Q90*H90</f>
        <v>1.5589999999999999</v>
      </c>
      <c r="S90" s="199">
        <v>0</v>
      </c>
      <c r="T90" s="200">
        <f>S90*H90</f>
        <v>0</v>
      </c>
      <c r="AR90" s="22" t="s">
        <v>154</v>
      </c>
      <c r="AT90" s="22" t="s">
        <v>149</v>
      </c>
      <c r="AU90" s="22" t="s">
        <v>85</v>
      </c>
      <c r="AY90" s="22" t="s">
        <v>147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22" t="s">
        <v>83</v>
      </c>
      <c r="BK90" s="201">
        <f>ROUND(I90*H90,2)</f>
        <v>0</v>
      </c>
      <c r="BL90" s="22" t="s">
        <v>154</v>
      </c>
      <c r="BM90" s="22" t="s">
        <v>1125</v>
      </c>
    </row>
    <row r="91" spans="2:65" s="11" customFormat="1" x14ac:dyDescent="0.3">
      <c r="B91" s="202"/>
      <c r="C91" s="203"/>
      <c r="D91" s="204" t="s">
        <v>156</v>
      </c>
      <c r="E91" s="205" t="s">
        <v>23</v>
      </c>
      <c r="F91" s="206" t="s">
        <v>1126</v>
      </c>
      <c r="G91" s="203"/>
      <c r="H91" s="207">
        <v>100</v>
      </c>
      <c r="I91" s="208"/>
      <c r="J91" s="203"/>
      <c r="K91" s="203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156</v>
      </c>
      <c r="AU91" s="213" t="s">
        <v>85</v>
      </c>
      <c r="AV91" s="11" t="s">
        <v>85</v>
      </c>
      <c r="AW91" s="11" t="s">
        <v>38</v>
      </c>
      <c r="AX91" s="11" t="s">
        <v>83</v>
      </c>
      <c r="AY91" s="213" t="s">
        <v>147</v>
      </c>
    </row>
    <row r="92" spans="2:65" s="1" customFormat="1" ht="25.5" customHeight="1" x14ac:dyDescent="0.3">
      <c r="B92" s="39"/>
      <c r="C92" s="190" t="s">
        <v>85</v>
      </c>
      <c r="D92" s="190" t="s">
        <v>149</v>
      </c>
      <c r="E92" s="191" t="s">
        <v>208</v>
      </c>
      <c r="F92" s="192" t="s">
        <v>209</v>
      </c>
      <c r="G92" s="193" t="s">
        <v>210</v>
      </c>
      <c r="H92" s="194">
        <v>56</v>
      </c>
      <c r="I92" s="195"/>
      <c r="J92" s="196">
        <f>ROUND(I92*H92,2)</f>
        <v>0</v>
      </c>
      <c r="K92" s="192" t="s">
        <v>153</v>
      </c>
      <c r="L92" s="59"/>
      <c r="M92" s="197" t="s">
        <v>23</v>
      </c>
      <c r="N92" s="198" t="s">
        <v>46</v>
      </c>
      <c r="O92" s="40"/>
      <c r="P92" s="199">
        <f>O92*H92</f>
        <v>0</v>
      </c>
      <c r="Q92" s="199">
        <v>0</v>
      </c>
      <c r="R92" s="199">
        <f>Q92*H92</f>
        <v>0</v>
      </c>
      <c r="S92" s="199">
        <v>0</v>
      </c>
      <c r="T92" s="200">
        <f>S92*H92</f>
        <v>0</v>
      </c>
      <c r="AR92" s="22" t="s">
        <v>154</v>
      </c>
      <c r="AT92" s="22" t="s">
        <v>149</v>
      </c>
      <c r="AU92" s="22" t="s">
        <v>85</v>
      </c>
      <c r="AY92" s="22" t="s">
        <v>147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2" t="s">
        <v>83</v>
      </c>
      <c r="BK92" s="201">
        <f>ROUND(I92*H92,2)</f>
        <v>0</v>
      </c>
      <c r="BL92" s="22" t="s">
        <v>154</v>
      </c>
      <c r="BM92" s="22" t="s">
        <v>1127</v>
      </c>
    </row>
    <row r="93" spans="2:65" s="11" customFormat="1" x14ac:dyDescent="0.3">
      <c r="B93" s="202"/>
      <c r="C93" s="203"/>
      <c r="D93" s="204" t="s">
        <v>156</v>
      </c>
      <c r="E93" s="205" t="s">
        <v>23</v>
      </c>
      <c r="F93" s="206" t="s">
        <v>212</v>
      </c>
      <c r="G93" s="203"/>
      <c r="H93" s="207">
        <v>56</v>
      </c>
      <c r="I93" s="208"/>
      <c r="J93" s="203"/>
      <c r="K93" s="203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156</v>
      </c>
      <c r="AU93" s="213" t="s">
        <v>85</v>
      </c>
      <c r="AV93" s="11" t="s">
        <v>85</v>
      </c>
      <c r="AW93" s="11" t="s">
        <v>38</v>
      </c>
      <c r="AX93" s="11" t="s">
        <v>83</v>
      </c>
      <c r="AY93" s="213" t="s">
        <v>147</v>
      </c>
    </row>
    <row r="94" spans="2:65" s="1" customFormat="1" ht="25.5" customHeight="1" x14ac:dyDescent="0.3">
      <c r="B94" s="39"/>
      <c r="C94" s="190" t="s">
        <v>163</v>
      </c>
      <c r="D94" s="190" t="s">
        <v>149</v>
      </c>
      <c r="E94" s="191" t="s">
        <v>1128</v>
      </c>
      <c r="F94" s="192" t="s">
        <v>1129</v>
      </c>
      <c r="G94" s="193" t="s">
        <v>1130</v>
      </c>
      <c r="H94" s="194">
        <v>60</v>
      </c>
      <c r="I94" s="195"/>
      <c r="J94" s="196">
        <f>ROUND(I94*H94,2)</f>
        <v>0</v>
      </c>
      <c r="K94" s="192" t="s">
        <v>153</v>
      </c>
      <c r="L94" s="59"/>
      <c r="M94" s="197" t="s">
        <v>23</v>
      </c>
      <c r="N94" s="198" t="s">
        <v>46</v>
      </c>
      <c r="O94" s="40"/>
      <c r="P94" s="199">
        <f>O94*H94</f>
        <v>0</v>
      </c>
      <c r="Q94" s="199">
        <v>0</v>
      </c>
      <c r="R94" s="199">
        <f>Q94*H94</f>
        <v>0</v>
      </c>
      <c r="S94" s="199">
        <v>0</v>
      </c>
      <c r="T94" s="200">
        <f>S94*H94</f>
        <v>0</v>
      </c>
      <c r="AR94" s="22" t="s">
        <v>154</v>
      </c>
      <c r="AT94" s="22" t="s">
        <v>149</v>
      </c>
      <c r="AU94" s="22" t="s">
        <v>85</v>
      </c>
      <c r="AY94" s="22" t="s">
        <v>147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2" t="s">
        <v>83</v>
      </c>
      <c r="BK94" s="201">
        <f>ROUND(I94*H94,2)</f>
        <v>0</v>
      </c>
      <c r="BL94" s="22" t="s">
        <v>154</v>
      </c>
      <c r="BM94" s="22" t="s">
        <v>1131</v>
      </c>
    </row>
    <row r="95" spans="2:65" s="11" customFormat="1" x14ac:dyDescent="0.3">
      <c r="B95" s="202"/>
      <c r="C95" s="203"/>
      <c r="D95" s="204" t="s">
        <v>156</v>
      </c>
      <c r="E95" s="205" t="s">
        <v>23</v>
      </c>
      <c r="F95" s="206" t="s">
        <v>1132</v>
      </c>
      <c r="G95" s="203"/>
      <c r="H95" s="207">
        <v>60</v>
      </c>
      <c r="I95" s="208"/>
      <c r="J95" s="203"/>
      <c r="K95" s="203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156</v>
      </c>
      <c r="AU95" s="213" t="s">
        <v>85</v>
      </c>
      <c r="AV95" s="11" t="s">
        <v>85</v>
      </c>
      <c r="AW95" s="11" t="s">
        <v>38</v>
      </c>
      <c r="AX95" s="11" t="s">
        <v>83</v>
      </c>
      <c r="AY95" s="213" t="s">
        <v>147</v>
      </c>
    </row>
    <row r="96" spans="2:65" s="1" customFormat="1" ht="63.75" customHeight="1" x14ac:dyDescent="0.3">
      <c r="B96" s="39"/>
      <c r="C96" s="190" t="s">
        <v>154</v>
      </c>
      <c r="D96" s="190" t="s">
        <v>149</v>
      </c>
      <c r="E96" s="191" t="s">
        <v>214</v>
      </c>
      <c r="F96" s="192" t="s">
        <v>215</v>
      </c>
      <c r="G96" s="193" t="s">
        <v>199</v>
      </c>
      <c r="H96" s="194">
        <v>34</v>
      </c>
      <c r="I96" s="195"/>
      <c r="J96" s="196">
        <f>ROUND(I96*H96,2)</f>
        <v>0</v>
      </c>
      <c r="K96" s="192" t="s">
        <v>153</v>
      </c>
      <c r="L96" s="59"/>
      <c r="M96" s="197" t="s">
        <v>23</v>
      </c>
      <c r="N96" s="198" t="s">
        <v>46</v>
      </c>
      <c r="O96" s="40"/>
      <c r="P96" s="199">
        <f>O96*H96</f>
        <v>0</v>
      </c>
      <c r="Q96" s="199">
        <v>8.6800000000000002E-3</v>
      </c>
      <c r="R96" s="199">
        <f>Q96*H96</f>
        <v>0.29511999999999999</v>
      </c>
      <c r="S96" s="199">
        <v>0</v>
      </c>
      <c r="T96" s="200">
        <f>S96*H96</f>
        <v>0</v>
      </c>
      <c r="AR96" s="22" t="s">
        <v>154</v>
      </c>
      <c r="AT96" s="22" t="s">
        <v>149</v>
      </c>
      <c r="AU96" s="22" t="s">
        <v>85</v>
      </c>
      <c r="AY96" s="22" t="s">
        <v>147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2" t="s">
        <v>83</v>
      </c>
      <c r="BK96" s="201">
        <f>ROUND(I96*H96,2)</f>
        <v>0</v>
      </c>
      <c r="BL96" s="22" t="s">
        <v>154</v>
      </c>
      <c r="BM96" s="22" t="s">
        <v>1133</v>
      </c>
    </row>
    <row r="97" spans="2:65" s="11" customFormat="1" x14ac:dyDescent="0.3">
      <c r="B97" s="202"/>
      <c r="C97" s="203"/>
      <c r="D97" s="204" t="s">
        <v>156</v>
      </c>
      <c r="E97" s="205" t="s">
        <v>23</v>
      </c>
      <c r="F97" s="206" t="s">
        <v>1134</v>
      </c>
      <c r="G97" s="203"/>
      <c r="H97" s="207">
        <v>34</v>
      </c>
      <c r="I97" s="208"/>
      <c r="J97" s="203"/>
      <c r="K97" s="203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156</v>
      </c>
      <c r="AU97" s="213" t="s">
        <v>85</v>
      </c>
      <c r="AV97" s="11" t="s">
        <v>85</v>
      </c>
      <c r="AW97" s="11" t="s">
        <v>38</v>
      </c>
      <c r="AX97" s="11" t="s">
        <v>83</v>
      </c>
      <c r="AY97" s="213" t="s">
        <v>147</v>
      </c>
    </row>
    <row r="98" spans="2:65" s="1" customFormat="1" ht="63.75" customHeight="1" x14ac:dyDescent="0.3">
      <c r="B98" s="39"/>
      <c r="C98" s="190" t="s">
        <v>172</v>
      </c>
      <c r="D98" s="190" t="s">
        <v>149</v>
      </c>
      <c r="E98" s="191" t="s">
        <v>219</v>
      </c>
      <c r="F98" s="192" t="s">
        <v>220</v>
      </c>
      <c r="G98" s="193" t="s">
        <v>199</v>
      </c>
      <c r="H98" s="194">
        <v>107</v>
      </c>
      <c r="I98" s="195"/>
      <c r="J98" s="196">
        <f>ROUND(I98*H98,2)</f>
        <v>0</v>
      </c>
      <c r="K98" s="192" t="s">
        <v>153</v>
      </c>
      <c r="L98" s="59"/>
      <c r="M98" s="197" t="s">
        <v>23</v>
      </c>
      <c r="N98" s="198" t="s">
        <v>46</v>
      </c>
      <c r="O98" s="40"/>
      <c r="P98" s="199">
        <f>O98*H98</f>
        <v>0</v>
      </c>
      <c r="Q98" s="199">
        <v>3.6900000000000002E-2</v>
      </c>
      <c r="R98" s="199">
        <f>Q98*H98</f>
        <v>3.9483000000000001</v>
      </c>
      <c r="S98" s="199">
        <v>0</v>
      </c>
      <c r="T98" s="200">
        <f>S98*H98</f>
        <v>0</v>
      </c>
      <c r="AR98" s="22" t="s">
        <v>154</v>
      </c>
      <c r="AT98" s="22" t="s">
        <v>149</v>
      </c>
      <c r="AU98" s="22" t="s">
        <v>85</v>
      </c>
      <c r="AY98" s="22" t="s">
        <v>147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2" t="s">
        <v>83</v>
      </c>
      <c r="BK98" s="201">
        <f>ROUND(I98*H98,2)</f>
        <v>0</v>
      </c>
      <c r="BL98" s="22" t="s">
        <v>154</v>
      </c>
      <c r="BM98" s="22" t="s">
        <v>1135</v>
      </c>
    </row>
    <row r="99" spans="2:65" s="11" customFormat="1" x14ac:dyDescent="0.3">
      <c r="B99" s="202"/>
      <c r="C99" s="203"/>
      <c r="D99" s="204" t="s">
        <v>156</v>
      </c>
      <c r="E99" s="205" t="s">
        <v>23</v>
      </c>
      <c r="F99" s="206" t="s">
        <v>1136</v>
      </c>
      <c r="G99" s="203"/>
      <c r="H99" s="207">
        <v>107</v>
      </c>
      <c r="I99" s="208"/>
      <c r="J99" s="203"/>
      <c r="K99" s="203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156</v>
      </c>
      <c r="AU99" s="213" t="s">
        <v>85</v>
      </c>
      <c r="AV99" s="11" t="s">
        <v>85</v>
      </c>
      <c r="AW99" s="11" t="s">
        <v>38</v>
      </c>
      <c r="AX99" s="11" t="s">
        <v>83</v>
      </c>
      <c r="AY99" s="213" t="s">
        <v>147</v>
      </c>
    </row>
    <row r="100" spans="2:65" s="1" customFormat="1" ht="25.5" customHeight="1" x14ac:dyDescent="0.3">
      <c r="B100" s="39"/>
      <c r="C100" s="190" t="s">
        <v>177</v>
      </c>
      <c r="D100" s="190" t="s">
        <v>149</v>
      </c>
      <c r="E100" s="191" t="s">
        <v>223</v>
      </c>
      <c r="F100" s="192" t="s">
        <v>224</v>
      </c>
      <c r="G100" s="193" t="s">
        <v>166</v>
      </c>
      <c r="H100" s="194">
        <v>4</v>
      </c>
      <c r="I100" s="195"/>
      <c r="J100" s="196">
        <f>ROUND(I100*H100,2)</f>
        <v>0</v>
      </c>
      <c r="K100" s="192" t="s">
        <v>153</v>
      </c>
      <c r="L100" s="59"/>
      <c r="M100" s="197" t="s">
        <v>23</v>
      </c>
      <c r="N100" s="198" t="s">
        <v>46</v>
      </c>
      <c r="O100" s="40"/>
      <c r="P100" s="199">
        <f>O100*H100</f>
        <v>0</v>
      </c>
      <c r="Q100" s="199">
        <v>6.4999999999999997E-4</v>
      </c>
      <c r="R100" s="199">
        <f>Q100*H100</f>
        <v>2.5999999999999999E-3</v>
      </c>
      <c r="S100" s="199">
        <v>0</v>
      </c>
      <c r="T100" s="200">
        <f>S100*H100</f>
        <v>0</v>
      </c>
      <c r="AR100" s="22" t="s">
        <v>154</v>
      </c>
      <c r="AT100" s="22" t="s">
        <v>149</v>
      </c>
      <c r="AU100" s="22" t="s">
        <v>85</v>
      </c>
      <c r="AY100" s="22" t="s">
        <v>147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2" t="s">
        <v>83</v>
      </c>
      <c r="BK100" s="201">
        <f>ROUND(I100*H100,2)</f>
        <v>0</v>
      </c>
      <c r="BL100" s="22" t="s">
        <v>154</v>
      </c>
      <c r="BM100" s="22" t="s">
        <v>1137</v>
      </c>
    </row>
    <row r="101" spans="2:65" s="11" customFormat="1" x14ac:dyDescent="0.3">
      <c r="B101" s="202"/>
      <c r="C101" s="203"/>
      <c r="D101" s="204" t="s">
        <v>156</v>
      </c>
      <c r="E101" s="205" t="s">
        <v>23</v>
      </c>
      <c r="F101" s="206" t="s">
        <v>1138</v>
      </c>
      <c r="G101" s="203"/>
      <c r="H101" s="207">
        <v>4</v>
      </c>
      <c r="I101" s="208"/>
      <c r="J101" s="203"/>
      <c r="K101" s="203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156</v>
      </c>
      <c r="AU101" s="213" t="s">
        <v>85</v>
      </c>
      <c r="AV101" s="11" t="s">
        <v>85</v>
      </c>
      <c r="AW101" s="11" t="s">
        <v>38</v>
      </c>
      <c r="AX101" s="11" t="s">
        <v>83</v>
      </c>
      <c r="AY101" s="213" t="s">
        <v>147</v>
      </c>
    </row>
    <row r="102" spans="2:65" s="1" customFormat="1" ht="25.5" customHeight="1" x14ac:dyDescent="0.3">
      <c r="B102" s="39"/>
      <c r="C102" s="190" t="s">
        <v>182</v>
      </c>
      <c r="D102" s="190" t="s">
        <v>149</v>
      </c>
      <c r="E102" s="191" t="s">
        <v>231</v>
      </c>
      <c r="F102" s="192" t="s">
        <v>232</v>
      </c>
      <c r="G102" s="193" t="s">
        <v>166</v>
      </c>
      <c r="H102" s="194">
        <v>4</v>
      </c>
      <c r="I102" s="195"/>
      <c r="J102" s="196">
        <f>ROUND(I102*H102,2)</f>
        <v>0</v>
      </c>
      <c r="K102" s="192" t="s">
        <v>153</v>
      </c>
      <c r="L102" s="59"/>
      <c r="M102" s="197" t="s">
        <v>23</v>
      </c>
      <c r="N102" s="198" t="s">
        <v>46</v>
      </c>
      <c r="O102" s="40"/>
      <c r="P102" s="199">
        <f>O102*H102</f>
        <v>0</v>
      </c>
      <c r="Q102" s="199">
        <v>0</v>
      </c>
      <c r="R102" s="199">
        <f>Q102*H102</f>
        <v>0</v>
      </c>
      <c r="S102" s="199">
        <v>0</v>
      </c>
      <c r="T102" s="200">
        <f>S102*H102</f>
        <v>0</v>
      </c>
      <c r="AR102" s="22" t="s">
        <v>154</v>
      </c>
      <c r="AT102" s="22" t="s">
        <v>149</v>
      </c>
      <c r="AU102" s="22" t="s">
        <v>85</v>
      </c>
      <c r="AY102" s="22" t="s">
        <v>147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2" t="s">
        <v>83</v>
      </c>
      <c r="BK102" s="201">
        <f>ROUND(I102*H102,2)</f>
        <v>0</v>
      </c>
      <c r="BL102" s="22" t="s">
        <v>154</v>
      </c>
      <c r="BM102" s="22" t="s">
        <v>1139</v>
      </c>
    </row>
    <row r="103" spans="2:65" s="1" customFormat="1" ht="25.5" customHeight="1" x14ac:dyDescent="0.3">
      <c r="B103" s="39"/>
      <c r="C103" s="190" t="s">
        <v>187</v>
      </c>
      <c r="D103" s="190" t="s">
        <v>149</v>
      </c>
      <c r="E103" s="191" t="s">
        <v>1140</v>
      </c>
      <c r="F103" s="192" t="s">
        <v>1141</v>
      </c>
      <c r="G103" s="193" t="s">
        <v>160</v>
      </c>
      <c r="H103" s="194">
        <v>16</v>
      </c>
      <c r="I103" s="195"/>
      <c r="J103" s="196">
        <f>ROUND(I103*H103,2)</f>
        <v>0</v>
      </c>
      <c r="K103" s="192" t="s">
        <v>153</v>
      </c>
      <c r="L103" s="59"/>
      <c r="M103" s="197" t="s">
        <v>23</v>
      </c>
      <c r="N103" s="198" t="s">
        <v>46</v>
      </c>
      <c r="O103" s="40"/>
      <c r="P103" s="199">
        <f>O103*H103</f>
        <v>0</v>
      </c>
      <c r="Q103" s="199">
        <v>1E-3</v>
      </c>
      <c r="R103" s="199">
        <f>Q103*H103</f>
        <v>1.6E-2</v>
      </c>
      <c r="S103" s="199">
        <v>0</v>
      </c>
      <c r="T103" s="200">
        <f>S103*H103</f>
        <v>0</v>
      </c>
      <c r="AR103" s="22" t="s">
        <v>154</v>
      </c>
      <c r="AT103" s="22" t="s">
        <v>149</v>
      </c>
      <c r="AU103" s="22" t="s">
        <v>85</v>
      </c>
      <c r="AY103" s="22" t="s">
        <v>147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2" t="s">
        <v>83</v>
      </c>
      <c r="BK103" s="201">
        <f>ROUND(I103*H103,2)</f>
        <v>0</v>
      </c>
      <c r="BL103" s="22" t="s">
        <v>154</v>
      </c>
      <c r="BM103" s="22" t="s">
        <v>1142</v>
      </c>
    </row>
    <row r="104" spans="2:65" s="11" customFormat="1" x14ac:dyDescent="0.3">
      <c r="B104" s="202"/>
      <c r="C104" s="203"/>
      <c r="D104" s="204" t="s">
        <v>156</v>
      </c>
      <c r="E104" s="205" t="s">
        <v>23</v>
      </c>
      <c r="F104" s="206" t="s">
        <v>1143</v>
      </c>
      <c r="G104" s="203"/>
      <c r="H104" s="207">
        <v>16</v>
      </c>
      <c r="I104" s="208"/>
      <c r="J104" s="203"/>
      <c r="K104" s="203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156</v>
      </c>
      <c r="AU104" s="213" t="s">
        <v>85</v>
      </c>
      <c r="AV104" s="11" t="s">
        <v>85</v>
      </c>
      <c r="AW104" s="11" t="s">
        <v>38</v>
      </c>
      <c r="AX104" s="11" t="s">
        <v>83</v>
      </c>
      <c r="AY104" s="213" t="s">
        <v>147</v>
      </c>
    </row>
    <row r="105" spans="2:65" s="1" customFormat="1" ht="25.5" customHeight="1" x14ac:dyDescent="0.3">
      <c r="B105" s="39"/>
      <c r="C105" s="190" t="s">
        <v>191</v>
      </c>
      <c r="D105" s="190" t="s">
        <v>149</v>
      </c>
      <c r="E105" s="191" t="s">
        <v>1144</v>
      </c>
      <c r="F105" s="192" t="s">
        <v>1145</v>
      </c>
      <c r="G105" s="193" t="s">
        <v>160</v>
      </c>
      <c r="H105" s="194">
        <v>16</v>
      </c>
      <c r="I105" s="195"/>
      <c r="J105" s="196">
        <f>ROUND(I105*H105,2)</f>
        <v>0</v>
      </c>
      <c r="K105" s="192" t="s">
        <v>153</v>
      </c>
      <c r="L105" s="59"/>
      <c r="M105" s="197" t="s">
        <v>23</v>
      </c>
      <c r="N105" s="198" t="s">
        <v>46</v>
      </c>
      <c r="O105" s="40"/>
      <c r="P105" s="199">
        <f>O105*H105</f>
        <v>0</v>
      </c>
      <c r="Q105" s="199">
        <v>0</v>
      </c>
      <c r="R105" s="199">
        <f>Q105*H105</f>
        <v>0</v>
      </c>
      <c r="S105" s="199">
        <v>0</v>
      </c>
      <c r="T105" s="200">
        <f>S105*H105</f>
        <v>0</v>
      </c>
      <c r="AR105" s="22" t="s">
        <v>154</v>
      </c>
      <c r="AT105" s="22" t="s">
        <v>149</v>
      </c>
      <c r="AU105" s="22" t="s">
        <v>85</v>
      </c>
      <c r="AY105" s="22" t="s">
        <v>147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2" t="s">
        <v>83</v>
      </c>
      <c r="BK105" s="201">
        <f>ROUND(I105*H105,2)</f>
        <v>0</v>
      </c>
      <c r="BL105" s="22" t="s">
        <v>154</v>
      </c>
      <c r="BM105" s="22" t="s">
        <v>1146</v>
      </c>
    </row>
    <row r="106" spans="2:65" s="1" customFormat="1" ht="25.5" customHeight="1" x14ac:dyDescent="0.3">
      <c r="B106" s="39"/>
      <c r="C106" s="190" t="s">
        <v>196</v>
      </c>
      <c r="D106" s="190" t="s">
        <v>149</v>
      </c>
      <c r="E106" s="191" t="s">
        <v>247</v>
      </c>
      <c r="F106" s="192" t="s">
        <v>248</v>
      </c>
      <c r="G106" s="193" t="s">
        <v>199</v>
      </c>
      <c r="H106" s="194">
        <v>6</v>
      </c>
      <c r="I106" s="195"/>
      <c r="J106" s="196">
        <f>ROUND(I106*H106,2)</f>
        <v>0</v>
      </c>
      <c r="K106" s="192" t="s">
        <v>153</v>
      </c>
      <c r="L106" s="59"/>
      <c r="M106" s="197" t="s">
        <v>23</v>
      </c>
      <c r="N106" s="198" t="s">
        <v>46</v>
      </c>
      <c r="O106" s="40"/>
      <c r="P106" s="199">
        <f>O106*H106</f>
        <v>0</v>
      </c>
      <c r="Q106" s="199">
        <v>1.1820000000000001E-2</v>
      </c>
      <c r="R106" s="199">
        <f>Q106*H106</f>
        <v>7.0920000000000011E-2</v>
      </c>
      <c r="S106" s="199">
        <v>0</v>
      </c>
      <c r="T106" s="200">
        <f>S106*H106</f>
        <v>0</v>
      </c>
      <c r="AR106" s="22" t="s">
        <v>154</v>
      </c>
      <c r="AT106" s="22" t="s">
        <v>149</v>
      </c>
      <c r="AU106" s="22" t="s">
        <v>85</v>
      </c>
      <c r="AY106" s="22" t="s">
        <v>147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2" t="s">
        <v>83</v>
      </c>
      <c r="BK106" s="201">
        <f>ROUND(I106*H106,2)</f>
        <v>0</v>
      </c>
      <c r="BL106" s="22" t="s">
        <v>154</v>
      </c>
      <c r="BM106" s="22" t="s">
        <v>1147</v>
      </c>
    </row>
    <row r="107" spans="2:65" s="11" customFormat="1" x14ac:dyDescent="0.3">
      <c r="B107" s="202"/>
      <c r="C107" s="203"/>
      <c r="D107" s="204" t="s">
        <v>156</v>
      </c>
      <c r="E107" s="205" t="s">
        <v>23</v>
      </c>
      <c r="F107" s="206" t="s">
        <v>250</v>
      </c>
      <c r="G107" s="203"/>
      <c r="H107" s="207">
        <v>6</v>
      </c>
      <c r="I107" s="208"/>
      <c r="J107" s="203"/>
      <c r="K107" s="203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156</v>
      </c>
      <c r="AU107" s="213" t="s">
        <v>85</v>
      </c>
      <c r="AV107" s="11" t="s">
        <v>85</v>
      </c>
      <c r="AW107" s="11" t="s">
        <v>38</v>
      </c>
      <c r="AX107" s="11" t="s">
        <v>83</v>
      </c>
      <c r="AY107" s="213" t="s">
        <v>147</v>
      </c>
    </row>
    <row r="108" spans="2:65" s="1" customFormat="1" ht="25.5" customHeight="1" x14ac:dyDescent="0.3">
      <c r="B108" s="39"/>
      <c r="C108" s="190" t="s">
        <v>202</v>
      </c>
      <c r="D108" s="190" t="s">
        <v>149</v>
      </c>
      <c r="E108" s="191" t="s">
        <v>252</v>
      </c>
      <c r="F108" s="192" t="s">
        <v>253</v>
      </c>
      <c r="G108" s="193" t="s">
        <v>199</v>
      </c>
      <c r="H108" s="194">
        <v>6</v>
      </c>
      <c r="I108" s="195"/>
      <c r="J108" s="196">
        <f>ROUND(I108*H108,2)</f>
        <v>0</v>
      </c>
      <c r="K108" s="192" t="s">
        <v>153</v>
      </c>
      <c r="L108" s="59"/>
      <c r="M108" s="197" t="s">
        <v>23</v>
      </c>
      <c r="N108" s="198" t="s">
        <v>46</v>
      </c>
      <c r="O108" s="40"/>
      <c r="P108" s="199">
        <f>O108*H108</f>
        <v>0</v>
      </c>
      <c r="Q108" s="199">
        <v>0</v>
      </c>
      <c r="R108" s="199">
        <f>Q108*H108</f>
        <v>0</v>
      </c>
      <c r="S108" s="199">
        <v>0</v>
      </c>
      <c r="T108" s="200">
        <f>S108*H108</f>
        <v>0</v>
      </c>
      <c r="AR108" s="22" t="s">
        <v>154</v>
      </c>
      <c r="AT108" s="22" t="s">
        <v>149</v>
      </c>
      <c r="AU108" s="22" t="s">
        <v>85</v>
      </c>
      <c r="AY108" s="22" t="s">
        <v>147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2" t="s">
        <v>83</v>
      </c>
      <c r="BK108" s="201">
        <f>ROUND(I108*H108,2)</f>
        <v>0</v>
      </c>
      <c r="BL108" s="22" t="s">
        <v>154</v>
      </c>
      <c r="BM108" s="22" t="s">
        <v>1148</v>
      </c>
    </row>
    <row r="109" spans="2:65" s="1" customFormat="1" ht="38.25" customHeight="1" x14ac:dyDescent="0.3">
      <c r="B109" s="39"/>
      <c r="C109" s="190" t="s">
        <v>207</v>
      </c>
      <c r="D109" s="190" t="s">
        <v>149</v>
      </c>
      <c r="E109" s="191" t="s">
        <v>1149</v>
      </c>
      <c r="F109" s="192" t="s">
        <v>1150</v>
      </c>
      <c r="G109" s="193" t="s">
        <v>258</v>
      </c>
      <c r="H109" s="194">
        <v>250.5</v>
      </c>
      <c r="I109" s="195"/>
      <c r="J109" s="196">
        <f>ROUND(I109*H109,2)</f>
        <v>0</v>
      </c>
      <c r="K109" s="192" t="s">
        <v>153</v>
      </c>
      <c r="L109" s="59"/>
      <c r="M109" s="197" t="s">
        <v>23</v>
      </c>
      <c r="N109" s="198" t="s">
        <v>46</v>
      </c>
      <c r="O109" s="40"/>
      <c r="P109" s="199">
        <f>O109*H109</f>
        <v>0</v>
      </c>
      <c r="Q109" s="199">
        <v>0</v>
      </c>
      <c r="R109" s="199">
        <f>Q109*H109</f>
        <v>0</v>
      </c>
      <c r="S109" s="199">
        <v>0</v>
      </c>
      <c r="T109" s="200">
        <f>S109*H109</f>
        <v>0</v>
      </c>
      <c r="AR109" s="22" t="s">
        <v>154</v>
      </c>
      <c r="AT109" s="22" t="s">
        <v>149</v>
      </c>
      <c r="AU109" s="22" t="s">
        <v>85</v>
      </c>
      <c r="AY109" s="22" t="s">
        <v>147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2" t="s">
        <v>83</v>
      </c>
      <c r="BK109" s="201">
        <f>ROUND(I109*H109,2)</f>
        <v>0</v>
      </c>
      <c r="BL109" s="22" t="s">
        <v>154</v>
      </c>
      <c r="BM109" s="22" t="s">
        <v>1151</v>
      </c>
    </row>
    <row r="110" spans="2:65" s="11" customFormat="1" x14ac:dyDescent="0.3">
      <c r="B110" s="202"/>
      <c r="C110" s="203"/>
      <c r="D110" s="204" t="s">
        <v>156</v>
      </c>
      <c r="E110" s="205" t="s">
        <v>23</v>
      </c>
      <c r="F110" s="206" t="s">
        <v>1152</v>
      </c>
      <c r="G110" s="203"/>
      <c r="H110" s="207">
        <v>250.5</v>
      </c>
      <c r="I110" s="208"/>
      <c r="J110" s="203"/>
      <c r="K110" s="203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156</v>
      </c>
      <c r="AU110" s="213" t="s">
        <v>85</v>
      </c>
      <c r="AV110" s="11" t="s">
        <v>85</v>
      </c>
      <c r="AW110" s="11" t="s">
        <v>38</v>
      </c>
      <c r="AX110" s="11" t="s">
        <v>83</v>
      </c>
      <c r="AY110" s="213" t="s">
        <v>147</v>
      </c>
    </row>
    <row r="111" spans="2:65" s="1" customFormat="1" ht="38.25" customHeight="1" x14ac:dyDescent="0.3">
      <c r="B111" s="39"/>
      <c r="C111" s="190" t="s">
        <v>213</v>
      </c>
      <c r="D111" s="190" t="s">
        <v>149</v>
      </c>
      <c r="E111" s="191" t="s">
        <v>1153</v>
      </c>
      <c r="F111" s="192" t="s">
        <v>1154</v>
      </c>
      <c r="G111" s="193" t="s">
        <v>258</v>
      </c>
      <c r="H111" s="194">
        <v>250.5</v>
      </c>
      <c r="I111" s="195"/>
      <c r="J111" s="196">
        <f>ROUND(I111*H111,2)</f>
        <v>0</v>
      </c>
      <c r="K111" s="192" t="s">
        <v>153</v>
      </c>
      <c r="L111" s="59"/>
      <c r="M111" s="197" t="s">
        <v>23</v>
      </c>
      <c r="N111" s="198" t="s">
        <v>46</v>
      </c>
      <c r="O111" s="40"/>
      <c r="P111" s="199">
        <f>O111*H111</f>
        <v>0</v>
      </c>
      <c r="Q111" s="199">
        <v>0</v>
      </c>
      <c r="R111" s="199">
        <f>Q111*H111</f>
        <v>0</v>
      </c>
      <c r="S111" s="199">
        <v>0</v>
      </c>
      <c r="T111" s="200">
        <f>S111*H111</f>
        <v>0</v>
      </c>
      <c r="AR111" s="22" t="s">
        <v>154</v>
      </c>
      <c r="AT111" s="22" t="s">
        <v>149</v>
      </c>
      <c r="AU111" s="22" t="s">
        <v>85</v>
      </c>
      <c r="AY111" s="22" t="s">
        <v>147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2" t="s">
        <v>83</v>
      </c>
      <c r="BK111" s="201">
        <f>ROUND(I111*H111,2)</f>
        <v>0</v>
      </c>
      <c r="BL111" s="22" t="s">
        <v>154</v>
      </c>
      <c r="BM111" s="22" t="s">
        <v>1155</v>
      </c>
    </row>
    <row r="112" spans="2:65" s="1" customFormat="1" ht="25.5" customHeight="1" x14ac:dyDescent="0.3">
      <c r="B112" s="39"/>
      <c r="C112" s="190" t="s">
        <v>218</v>
      </c>
      <c r="D112" s="190" t="s">
        <v>149</v>
      </c>
      <c r="E112" s="191" t="s">
        <v>1156</v>
      </c>
      <c r="F112" s="192" t="s">
        <v>1157</v>
      </c>
      <c r="G112" s="193" t="s">
        <v>258</v>
      </c>
      <c r="H112" s="194">
        <v>12</v>
      </c>
      <c r="I112" s="195"/>
      <c r="J112" s="196">
        <f>ROUND(I112*H112,2)</f>
        <v>0</v>
      </c>
      <c r="K112" s="192" t="s">
        <v>153</v>
      </c>
      <c r="L112" s="59"/>
      <c r="M112" s="197" t="s">
        <v>23</v>
      </c>
      <c r="N112" s="198" t="s">
        <v>46</v>
      </c>
      <c r="O112" s="40"/>
      <c r="P112" s="199">
        <f>O112*H112</f>
        <v>0</v>
      </c>
      <c r="Q112" s="199">
        <v>0</v>
      </c>
      <c r="R112" s="199">
        <f>Q112*H112</f>
        <v>0</v>
      </c>
      <c r="S112" s="199">
        <v>0</v>
      </c>
      <c r="T112" s="200">
        <f>S112*H112</f>
        <v>0</v>
      </c>
      <c r="AR112" s="22" t="s">
        <v>154</v>
      </c>
      <c r="AT112" s="22" t="s">
        <v>149</v>
      </c>
      <c r="AU112" s="22" t="s">
        <v>85</v>
      </c>
      <c r="AY112" s="22" t="s">
        <v>147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2" t="s">
        <v>83</v>
      </c>
      <c r="BK112" s="201">
        <f>ROUND(I112*H112,2)</f>
        <v>0</v>
      </c>
      <c r="BL112" s="22" t="s">
        <v>154</v>
      </c>
      <c r="BM112" s="22" t="s">
        <v>1158</v>
      </c>
    </row>
    <row r="113" spans="2:65" s="11" customFormat="1" x14ac:dyDescent="0.3">
      <c r="B113" s="202"/>
      <c r="C113" s="203"/>
      <c r="D113" s="204" t="s">
        <v>156</v>
      </c>
      <c r="E113" s="205" t="s">
        <v>23</v>
      </c>
      <c r="F113" s="206" t="s">
        <v>1159</v>
      </c>
      <c r="G113" s="203"/>
      <c r="H113" s="207">
        <v>12</v>
      </c>
      <c r="I113" s="208"/>
      <c r="J113" s="203"/>
      <c r="K113" s="203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156</v>
      </c>
      <c r="AU113" s="213" t="s">
        <v>85</v>
      </c>
      <c r="AV113" s="11" t="s">
        <v>85</v>
      </c>
      <c r="AW113" s="11" t="s">
        <v>38</v>
      </c>
      <c r="AX113" s="11" t="s">
        <v>83</v>
      </c>
      <c r="AY113" s="213" t="s">
        <v>147</v>
      </c>
    </row>
    <row r="114" spans="2:65" s="1" customFormat="1" ht="25.5" customHeight="1" x14ac:dyDescent="0.3">
      <c r="B114" s="39"/>
      <c r="C114" s="190" t="s">
        <v>10</v>
      </c>
      <c r="D114" s="190" t="s">
        <v>149</v>
      </c>
      <c r="E114" s="191" t="s">
        <v>280</v>
      </c>
      <c r="F114" s="192" t="s">
        <v>281</v>
      </c>
      <c r="G114" s="193" t="s">
        <v>160</v>
      </c>
      <c r="H114" s="194">
        <v>156</v>
      </c>
      <c r="I114" s="195"/>
      <c r="J114" s="196">
        <f>ROUND(I114*H114,2)</f>
        <v>0</v>
      </c>
      <c r="K114" s="192" t="s">
        <v>153</v>
      </c>
      <c r="L114" s="59"/>
      <c r="M114" s="197" t="s">
        <v>23</v>
      </c>
      <c r="N114" s="198" t="s">
        <v>46</v>
      </c>
      <c r="O114" s="40"/>
      <c r="P114" s="199">
        <f>O114*H114</f>
        <v>0</v>
      </c>
      <c r="Q114" s="199">
        <v>8.4999999999999995E-4</v>
      </c>
      <c r="R114" s="199">
        <f>Q114*H114</f>
        <v>0.1326</v>
      </c>
      <c r="S114" s="199">
        <v>0</v>
      </c>
      <c r="T114" s="200">
        <f>S114*H114</f>
        <v>0</v>
      </c>
      <c r="AR114" s="22" t="s">
        <v>154</v>
      </c>
      <c r="AT114" s="22" t="s">
        <v>149</v>
      </c>
      <c r="AU114" s="22" t="s">
        <v>85</v>
      </c>
      <c r="AY114" s="22" t="s">
        <v>147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2" t="s">
        <v>83</v>
      </c>
      <c r="BK114" s="201">
        <f>ROUND(I114*H114,2)</f>
        <v>0</v>
      </c>
      <c r="BL114" s="22" t="s">
        <v>154</v>
      </c>
      <c r="BM114" s="22" t="s">
        <v>1160</v>
      </c>
    </row>
    <row r="115" spans="2:65" s="11" customFormat="1" x14ac:dyDescent="0.3">
      <c r="B115" s="202"/>
      <c r="C115" s="203"/>
      <c r="D115" s="204" t="s">
        <v>156</v>
      </c>
      <c r="E115" s="205" t="s">
        <v>23</v>
      </c>
      <c r="F115" s="206" t="s">
        <v>1161</v>
      </c>
      <c r="G115" s="203"/>
      <c r="H115" s="207">
        <v>156</v>
      </c>
      <c r="I115" s="208"/>
      <c r="J115" s="203"/>
      <c r="K115" s="203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156</v>
      </c>
      <c r="AU115" s="213" t="s">
        <v>85</v>
      </c>
      <c r="AV115" s="11" t="s">
        <v>85</v>
      </c>
      <c r="AW115" s="11" t="s">
        <v>38</v>
      </c>
      <c r="AX115" s="11" t="s">
        <v>83</v>
      </c>
      <c r="AY115" s="213" t="s">
        <v>147</v>
      </c>
    </row>
    <row r="116" spans="2:65" s="1" customFormat="1" ht="38.25" customHeight="1" x14ac:dyDescent="0.3">
      <c r="B116" s="39"/>
      <c r="C116" s="190" t="s">
        <v>226</v>
      </c>
      <c r="D116" s="190" t="s">
        <v>149</v>
      </c>
      <c r="E116" s="191" t="s">
        <v>285</v>
      </c>
      <c r="F116" s="192" t="s">
        <v>286</v>
      </c>
      <c r="G116" s="193" t="s">
        <v>160</v>
      </c>
      <c r="H116" s="194">
        <v>156</v>
      </c>
      <c r="I116" s="195"/>
      <c r="J116" s="196">
        <f>ROUND(I116*H116,2)</f>
        <v>0</v>
      </c>
      <c r="K116" s="192" t="s">
        <v>153</v>
      </c>
      <c r="L116" s="59"/>
      <c r="M116" s="197" t="s">
        <v>23</v>
      </c>
      <c r="N116" s="198" t="s">
        <v>46</v>
      </c>
      <c r="O116" s="40"/>
      <c r="P116" s="199">
        <f>O116*H116</f>
        <v>0</v>
      </c>
      <c r="Q116" s="199">
        <v>0</v>
      </c>
      <c r="R116" s="199">
        <f>Q116*H116</f>
        <v>0</v>
      </c>
      <c r="S116" s="199">
        <v>0</v>
      </c>
      <c r="T116" s="200">
        <f>S116*H116</f>
        <v>0</v>
      </c>
      <c r="AR116" s="22" t="s">
        <v>154</v>
      </c>
      <c r="AT116" s="22" t="s">
        <v>149</v>
      </c>
      <c r="AU116" s="22" t="s">
        <v>85</v>
      </c>
      <c r="AY116" s="22" t="s">
        <v>147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2" t="s">
        <v>83</v>
      </c>
      <c r="BK116" s="201">
        <f>ROUND(I116*H116,2)</f>
        <v>0</v>
      </c>
      <c r="BL116" s="22" t="s">
        <v>154</v>
      </c>
      <c r="BM116" s="22" t="s">
        <v>1162</v>
      </c>
    </row>
    <row r="117" spans="2:65" s="1" customFormat="1" ht="38.25" customHeight="1" x14ac:dyDescent="0.3">
      <c r="B117" s="39"/>
      <c r="C117" s="190" t="s">
        <v>230</v>
      </c>
      <c r="D117" s="190" t="s">
        <v>149</v>
      </c>
      <c r="E117" s="191" t="s">
        <v>289</v>
      </c>
      <c r="F117" s="192" t="s">
        <v>290</v>
      </c>
      <c r="G117" s="193" t="s">
        <v>258</v>
      </c>
      <c r="H117" s="194">
        <v>250.5</v>
      </c>
      <c r="I117" s="195"/>
      <c r="J117" s="196">
        <f>ROUND(I117*H117,2)</f>
        <v>0</v>
      </c>
      <c r="K117" s="192" t="s">
        <v>153</v>
      </c>
      <c r="L117" s="59"/>
      <c r="M117" s="197" t="s">
        <v>23</v>
      </c>
      <c r="N117" s="198" t="s">
        <v>46</v>
      </c>
      <c r="O117" s="40"/>
      <c r="P117" s="199">
        <f>O117*H117</f>
        <v>0</v>
      </c>
      <c r="Q117" s="199">
        <v>0</v>
      </c>
      <c r="R117" s="199">
        <f>Q117*H117</f>
        <v>0</v>
      </c>
      <c r="S117" s="199">
        <v>0</v>
      </c>
      <c r="T117" s="200">
        <f>S117*H117</f>
        <v>0</v>
      </c>
      <c r="AR117" s="22" t="s">
        <v>154</v>
      </c>
      <c r="AT117" s="22" t="s">
        <v>149</v>
      </c>
      <c r="AU117" s="22" t="s">
        <v>85</v>
      </c>
      <c r="AY117" s="22" t="s">
        <v>147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2" t="s">
        <v>83</v>
      </c>
      <c r="BK117" s="201">
        <f>ROUND(I117*H117,2)</f>
        <v>0</v>
      </c>
      <c r="BL117" s="22" t="s">
        <v>154</v>
      </c>
      <c r="BM117" s="22" t="s">
        <v>1163</v>
      </c>
    </row>
    <row r="118" spans="2:65" s="11" customFormat="1" x14ac:dyDescent="0.3">
      <c r="B118" s="202"/>
      <c r="C118" s="203"/>
      <c r="D118" s="204" t="s">
        <v>156</v>
      </c>
      <c r="E118" s="205" t="s">
        <v>23</v>
      </c>
      <c r="F118" s="206" t="s">
        <v>1164</v>
      </c>
      <c r="G118" s="203"/>
      <c r="H118" s="207">
        <v>250.5</v>
      </c>
      <c r="I118" s="208"/>
      <c r="J118" s="203"/>
      <c r="K118" s="203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156</v>
      </c>
      <c r="AU118" s="213" t="s">
        <v>85</v>
      </c>
      <c r="AV118" s="11" t="s">
        <v>85</v>
      </c>
      <c r="AW118" s="11" t="s">
        <v>38</v>
      </c>
      <c r="AX118" s="11" t="s">
        <v>83</v>
      </c>
      <c r="AY118" s="213" t="s">
        <v>147</v>
      </c>
    </row>
    <row r="119" spans="2:65" s="1" customFormat="1" ht="38.25" customHeight="1" x14ac:dyDescent="0.3">
      <c r="B119" s="39"/>
      <c r="C119" s="190" t="s">
        <v>234</v>
      </c>
      <c r="D119" s="190" t="s">
        <v>149</v>
      </c>
      <c r="E119" s="191" t="s">
        <v>1165</v>
      </c>
      <c r="F119" s="192" t="s">
        <v>1166</v>
      </c>
      <c r="G119" s="193" t="s">
        <v>258</v>
      </c>
      <c r="H119" s="194">
        <v>12</v>
      </c>
      <c r="I119" s="195"/>
      <c r="J119" s="196">
        <f>ROUND(I119*H119,2)</f>
        <v>0</v>
      </c>
      <c r="K119" s="192" t="s">
        <v>153</v>
      </c>
      <c r="L119" s="59"/>
      <c r="M119" s="197" t="s">
        <v>23</v>
      </c>
      <c r="N119" s="198" t="s">
        <v>46</v>
      </c>
      <c r="O119" s="40"/>
      <c r="P119" s="199">
        <f>O119*H119</f>
        <v>0</v>
      </c>
      <c r="Q119" s="199">
        <v>0</v>
      </c>
      <c r="R119" s="199">
        <f>Q119*H119</f>
        <v>0</v>
      </c>
      <c r="S119" s="199">
        <v>0</v>
      </c>
      <c r="T119" s="200">
        <f>S119*H119</f>
        <v>0</v>
      </c>
      <c r="AR119" s="22" t="s">
        <v>154</v>
      </c>
      <c r="AT119" s="22" t="s">
        <v>149</v>
      </c>
      <c r="AU119" s="22" t="s">
        <v>85</v>
      </c>
      <c r="AY119" s="22" t="s">
        <v>147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2" t="s">
        <v>83</v>
      </c>
      <c r="BK119" s="201">
        <f>ROUND(I119*H119,2)</f>
        <v>0</v>
      </c>
      <c r="BL119" s="22" t="s">
        <v>154</v>
      </c>
      <c r="BM119" s="22" t="s">
        <v>1167</v>
      </c>
    </row>
    <row r="120" spans="2:65" s="11" customFormat="1" x14ac:dyDescent="0.3">
      <c r="B120" s="202"/>
      <c r="C120" s="203"/>
      <c r="D120" s="204" t="s">
        <v>156</v>
      </c>
      <c r="E120" s="205" t="s">
        <v>23</v>
      </c>
      <c r="F120" s="206" t="s">
        <v>1159</v>
      </c>
      <c r="G120" s="203"/>
      <c r="H120" s="207">
        <v>12</v>
      </c>
      <c r="I120" s="208"/>
      <c r="J120" s="203"/>
      <c r="K120" s="203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156</v>
      </c>
      <c r="AU120" s="213" t="s">
        <v>85</v>
      </c>
      <c r="AV120" s="11" t="s">
        <v>85</v>
      </c>
      <c r="AW120" s="11" t="s">
        <v>38</v>
      </c>
      <c r="AX120" s="11" t="s">
        <v>83</v>
      </c>
      <c r="AY120" s="213" t="s">
        <v>147</v>
      </c>
    </row>
    <row r="121" spans="2:65" s="1" customFormat="1" ht="38.25" customHeight="1" x14ac:dyDescent="0.3">
      <c r="B121" s="39"/>
      <c r="C121" s="190" t="s">
        <v>238</v>
      </c>
      <c r="D121" s="190" t="s">
        <v>149</v>
      </c>
      <c r="E121" s="191" t="s">
        <v>1168</v>
      </c>
      <c r="F121" s="192" t="s">
        <v>1169</v>
      </c>
      <c r="G121" s="193" t="s">
        <v>258</v>
      </c>
      <c r="H121" s="194">
        <v>48</v>
      </c>
      <c r="I121" s="195"/>
      <c r="J121" s="196">
        <f>ROUND(I121*H121,2)</f>
        <v>0</v>
      </c>
      <c r="K121" s="192" t="s">
        <v>153</v>
      </c>
      <c r="L121" s="59"/>
      <c r="M121" s="197" t="s">
        <v>23</v>
      </c>
      <c r="N121" s="198" t="s">
        <v>46</v>
      </c>
      <c r="O121" s="40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AR121" s="22" t="s">
        <v>154</v>
      </c>
      <c r="AT121" s="22" t="s">
        <v>149</v>
      </c>
      <c r="AU121" s="22" t="s">
        <v>85</v>
      </c>
      <c r="AY121" s="22" t="s">
        <v>147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2" t="s">
        <v>83</v>
      </c>
      <c r="BK121" s="201">
        <f>ROUND(I121*H121,2)</f>
        <v>0</v>
      </c>
      <c r="BL121" s="22" t="s">
        <v>154</v>
      </c>
      <c r="BM121" s="22" t="s">
        <v>1170</v>
      </c>
    </row>
    <row r="122" spans="2:65" s="11" customFormat="1" x14ac:dyDescent="0.3">
      <c r="B122" s="202"/>
      <c r="C122" s="203"/>
      <c r="D122" s="204" t="s">
        <v>156</v>
      </c>
      <c r="E122" s="203"/>
      <c r="F122" s="206" t="s">
        <v>1171</v>
      </c>
      <c r="G122" s="203"/>
      <c r="H122" s="207">
        <v>48</v>
      </c>
      <c r="I122" s="208"/>
      <c r="J122" s="203"/>
      <c r="K122" s="203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156</v>
      </c>
      <c r="AU122" s="213" t="s">
        <v>85</v>
      </c>
      <c r="AV122" s="11" t="s">
        <v>85</v>
      </c>
      <c r="AW122" s="11" t="s">
        <v>6</v>
      </c>
      <c r="AX122" s="11" t="s">
        <v>83</v>
      </c>
      <c r="AY122" s="213" t="s">
        <v>147</v>
      </c>
    </row>
    <row r="123" spans="2:65" s="1" customFormat="1" ht="38.25" customHeight="1" x14ac:dyDescent="0.3">
      <c r="B123" s="39"/>
      <c r="C123" s="190" t="s">
        <v>243</v>
      </c>
      <c r="D123" s="190" t="s">
        <v>149</v>
      </c>
      <c r="E123" s="191" t="s">
        <v>294</v>
      </c>
      <c r="F123" s="192" t="s">
        <v>295</v>
      </c>
      <c r="G123" s="193" t="s">
        <v>258</v>
      </c>
      <c r="H123" s="194">
        <v>83.52</v>
      </c>
      <c r="I123" s="195"/>
      <c r="J123" s="196">
        <f>ROUND(I123*H123,2)</f>
        <v>0</v>
      </c>
      <c r="K123" s="192" t="s">
        <v>153</v>
      </c>
      <c r="L123" s="59"/>
      <c r="M123" s="197" t="s">
        <v>23</v>
      </c>
      <c r="N123" s="198" t="s">
        <v>46</v>
      </c>
      <c r="O123" s="40"/>
      <c r="P123" s="199">
        <f>O123*H123</f>
        <v>0</v>
      </c>
      <c r="Q123" s="199">
        <v>0</v>
      </c>
      <c r="R123" s="199">
        <f>Q123*H123</f>
        <v>0</v>
      </c>
      <c r="S123" s="199">
        <v>0</v>
      </c>
      <c r="T123" s="200">
        <f>S123*H123</f>
        <v>0</v>
      </c>
      <c r="AR123" s="22" t="s">
        <v>154</v>
      </c>
      <c r="AT123" s="22" t="s">
        <v>149</v>
      </c>
      <c r="AU123" s="22" t="s">
        <v>85</v>
      </c>
      <c r="AY123" s="22" t="s">
        <v>147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2" t="s">
        <v>83</v>
      </c>
      <c r="BK123" s="201">
        <f>ROUND(I123*H123,2)</f>
        <v>0</v>
      </c>
      <c r="BL123" s="22" t="s">
        <v>154</v>
      </c>
      <c r="BM123" s="22" t="s">
        <v>1172</v>
      </c>
    </row>
    <row r="124" spans="2:65" s="11" customFormat="1" x14ac:dyDescent="0.3">
      <c r="B124" s="202"/>
      <c r="C124" s="203"/>
      <c r="D124" s="204" t="s">
        <v>156</v>
      </c>
      <c r="E124" s="205" t="s">
        <v>23</v>
      </c>
      <c r="F124" s="206" t="s">
        <v>1173</v>
      </c>
      <c r="G124" s="203"/>
      <c r="H124" s="207">
        <v>83.52</v>
      </c>
      <c r="I124" s="208"/>
      <c r="J124" s="203"/>
      <c r="K124" s="203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156</v>
      </c>
      <c r="AU124" s="213" t="s">
        <v>85</v>
      </c>
      <c r="AV124" s="11" t="s">
        <v>85</v>
      </c>
      <c r="AW124" s="11" t="s">
        <v>38</v>
      </c>
      <c r="AX124" s="11" t="s">
        <v>83</v>
      </c>
      <c r="AY124" s="213" t="s">
        <v>147</v>
      </c>
    </row>
    <row r="125" spans="2:65" s="1" customFormat="1" ht="25.5" customHeight="1" x14ac:dyDescent="0.3">
      <c r="B125" s="39"/>
      <c r="C125" s="190" t="s">
        <v>9</v>
      </c>
      <c r="D125" s="190" t="s">
        <v>149</v>
      </c>
      <c r="E125" s="191" t="s">
        <v>1174</v>
      </c>
      <c r="F125" s="192" t="s">
        <v>1175</v>
      </c>
      <c r="G125" s="193" t="s">
        <v>258</v>
      </c>
      <c r="H125" s="194">
        <v>262.5</v>
      </c>
      <c r="I125" s="195"/>
      <c r="J125" s="196">
        <f>ROUND(I125*H125,2)</f>
        <v>0</v>
      </c>
      <c r="K125" s="192" t="s">
        <v>153</v>
      </c>
      <c r="L125" s="59"/>
      <c r="M125" s="197" t="s">
        <v>23</v>
      </c>
      <c r="N125" s="198" t="s">
        <v>46</v>
      </c>
      <c r="O125" s="40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AR125" s="22" t="s">
        <v>154</v>
      </c>
      <c r="AT125" s="22" t="s">
        <v>149</v>
      </c>
      <c r="AU125" s="22" t="s">
        <v>85</v>
      </c>
      <c r="AY125" s="22" t="s">
        <v>147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2" t="s">
        <v>83</v>
      </c>
      <c r="BK125" s="201">
        <f>ROUND(I125*H125,2)</f>
        <v>0</v>
      </c>
      <c r="BL125" s="22" t="s">
        <v>154</v>
      </c>
      <c r="BM125" s="22" t="s">
        <v>1176</v>
      </c>
    </row>
    <row r="126" spans="2:65" s="11" customFormat="1" x14ac:dyDescent="0.3">
      <c r="B126" s="202"/>
      <c r="C126" s="203"/>
      <c r="D126" s="204" t="s">
        <v>156</v>
      </c>
      <c r="E126" s="205" t="s">
        <v>23</v>
      </c>
      <c r="F126" s="206" t="s">
        <v>1177</v>
      </c>
      <c r="G126" s="203"/>
      <c r="H126" s="207">
        <v>262.5</v>
      </c>
      <c r="I126" s="208"/>
      <c r="J126" s="203"/>
      <c r="K126" s="203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156</v>
      </c>
      <c r="AU126" s="213" t="s">
        <v>85</v>
      </c>
      <c r="AV126" s="11" t="s">
        <v>85</v>
      </c>
      <c r="AW126" s="11" t="s">
        <v>38</v>
      </c>
      <c r="AX126" s="11" t="s">
        <v>83</v>
      </c>
      <c r="AY126" s="213" t="s">
        <v>147</v>
      </c>
    </row>
    <row r="127" spans="2:65" s="1" customFormat="1" ht="25.5" customHeight="1" x14ac:dyDescent="0.3">
      <c r="B127" s="39"/>
      <c r="C127" s="190" t="s">
        <v>251</v>
      </c>
      <c r="D127" s="190" t="s">
        <v>149</v>
      </c>
      <c r="E127" s="191" t="s">
        <v>1178</v>
      </c>
      <c r="F127" s="192" t="s">
        <v>1179</v>
      </c>
      <c r="G127" s="193" t="s">
        <v>258</v>
      </c>
      <c r="H127" s="194">
        <v>83.6</v>
      </c>
      <c r="I127" s="195"/>
      <c r="J127" s="196">
        <f>ROUND(I127*H127,2)</f>
        <v>0</v>
      </c>
      <c r="K127" s="192" t="s">
        <v>153</v>
      </c>
      <c r="L127" s="59"/>
      <c r="M127" s="197" t="s">
        <v>23</v>
      </c>
      <c r="N127" s="198" t="s">
        <v>46</v>
      </c>
      <c r="O127" s="40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AR127" s="22" t="s">
        <v>154</v>
      </c>
      <c r="AT127" s="22" t="s">
        <v>149</v>
      </c>
      <c r="AU127" s="22" t="s">
        <v>85</v>
      </c>
      <c r="AY127" s="22" t="s">
        <v>147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2" t="s">
        <v>83</v>
      </c>
      <c r="BK127" s="201">
        <f>ROUND(I127*H127,2)</f>
        <v>0</v>
      </c>
      <c r="BL127" s="22" t="s">
        <v>154</v>
      </c>
      <c r="BM127" s="22" t="s">
        <v>1180</v>
      </c>
    </row>
    <row r="128" spans="2:65" s="1" customFormat="1" ht="16.5" customHeight="1" x14ac:dyDescent="0.3">
      <c r="B128" s="39"/>
      <c r="C128" s="190" t="s">
        <v>255</v>
      </c>
      <c r="D128" s="190" t="s">
        <v>149</v>
      </c>
      <c r="E128" s="191" t="s">
        <v>302</v>
      </c>
      <c r="F128" s="192" t="s">
        <v>303</v>
      </c>
      <c r="G128" s="193" t="s">
        <v>258</v>
      </c>
      <c r="H128" s="194">
        <v>83.6</v>
      </c>
      <c r="I128" s="195"/>
      <c r="J128" s="196">
        <f>ROUND(I128*H128,2)</f>
        <v>0</v>
      </c>
      <c r="K128" s="192" t="s">
        <v>153</v>
      </c>
      <c r="L128" s="59"/>
      <c r="M128" s="197" t="s">
        <v>23</v>
      </c>
      <c r="N128" s="198" t="s">
        <v>46</v>
      </c>
      <c r="O128" s="40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AR128" s="22" t="s">
        <v>154</v>
      </c>
      <c r="AT128" s="22" t="s">
        <v>149</v>
      </c>
      <c r="AU128" s="22" t="s">
        <v>85</v>
      </c>
      <c r="AY128" s="22" t="s">
        <v>147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2" t="s">
        <v>83</v>
      </c>
      <c r="BK128" s="201">
        <f>ROUND(I128*H128,2)</f>
        <v>0</v>
      </c>
      <c r="BL128" s="22" t="s">
        <v>154</v>
      </c>
      <c r="BM128" s="22" t="s">
        <v>1181</v>
      </c>
    </row>
    <row r="129" spans="2:65" s="1" customFormat="1" ht="25.5" customHeight="1" x14ac:dyDescent="0.3">
      <c r="B129" s="39"/>
      <c r="C129" s="190" t="s">
        <v>261</v>
      </c>
      <c r="D129" s="190" t="s">
        <v>149</v>
      </c>
      <c r="E129" s="191" t="s">
        <v>306</v>
      </c>
      <c r="F129" s="192" t="s">
        <v>760</v>
      </c>
      <c r="G129" s="193" t="s">
        <v>308</v>
      </c>
      <c r="H129" s="194">
        <v>175.56</v>
      </c>
      <c r="I129" s="195"/>
      <c r="J129" s="196">
        <f>ROUND(I129*H129,2)</f>
        <v>0</v>
      </c>
      <c r="K129" s="192" t="s">
        <v>153</v>
      </c>
      <c r="L129" s="59"/>
      <c r="M129" s="197" t="s">
        <v>23</v>
      </c>
      <c r="N129" s="198" t="s">
        <v>46</v>
      </c>
      <c r="O129" s="40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AR129" s="22" t="s">
        <v>154</v>
      </c>
      <c r="AT129" s="22" t="s">
        <v>149</v>
      </c>
      <c r="AU129" s="22" t="s">
        <v>85</v>
      </c>
      <c r="AY129" s="22" t="s">
        <v>147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2" t="s">
        <v>83</v>
      </c>
      <c r="BK129" s="201">
        <f>ROUND(I129*H129,2)</f>
        <v>0</v>
      </c>
      <c r="BL129" s="22" t="s">
        <v>154</v>
      </c>
      <c r="BM129" s="22" t="s">
        <v>1182</v>
      </c>
    </row>
    <row r="130" spans="2:65" s="11" customFormat="1" x14ac:dyDescent="0.3">
      <c r="B130" s="202"/>
      <c r="C130" s="203"/>
      <c r="D130" s="204" t="s">
        <v>156</v>
      </c>
      <c r="E130" s="205" t="s">
        <v>23</v>
      </c>
      <c r="F130" s="206" t="s">
        <v>1183</v>
      </c>
      <c r="G130" s="203"/>
      <c r="H130" s="207">
        <v>83.6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156</v>
      </c>
      <c r="AU130" s="213" t="s">
        <v>85</v>
      </c>
      <c r="AV130" s="11" t="s">
        <v>85</v>
      </c>
      <c r="AW130" s="11" t="s">
        <v>38</v>
      </c>
      <c r="AX130" s="11" t="s">
        <v>83</v>
      </c>
      <c r="AY130" s="213" t="s">
        <v>147</v>
      </c>
    </row>
    <row r="131" spans="2:65" s="11" customFormat="1" x14ac:dyDescent="0.3">
      <c r="B131" s="202"/>
      <c r="C131" s="203"/>
      <c r="D131" s="204" t="s">
        <v>156</v>
      </c>
      <c r="E131" s="203"/>
      <c r="F131" s="206" t="s">
        <v>1184</v>
      </c>
      <c r="G131" s="203"/>
      <c r="H131" s="207">
        <v>175.56</v>
      </c>
      <c r="I131" s="208"/>
      <c r="J131" s="203"/>
      <c r="K131" s="203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156</v>
      </c>
      <c r="AU131" s="213" t="s">
        <v>85</v>
      </c>
      <c r="AV131" s="11" t="s">
        <v>85</v>
      </c>
      <c r="AW131" s="11" t="s">
        <v>6</v>
      </c>
      <c r="AX131" s="11" t="s">
        <v>83</v>
      </c>
      <c r="AY131" s="213" t="s">
        <v>147</v>
      </c>
    </row>
    <row r="132" spans="2:65" s="1" customFormat="1" ht="25.5" customHeight="1" x14ac:dyDescent="0.3">
      <c r="B132" s="39"/>
      <c r="C132" s="190" t="s">
        <v>266</v>
      </c>
      <c r="D132" s="190" t="s">
        <v>149</v>
      </c>
      <c r="E132" s="191" t="s">
        <v>315</v>
      </c>
      <c r="F132" s="192" t="s">
        <v>316</v>
      </c>
      <c r="G132" s="193" t="s">
        <v>258</v>
      </c>
      <c r="H132" s="194">
        <v>179</v>
      </c>
      <c r="I132" s="195"/>
      <c r="J132" s="196">
        <f>ROUND(I132*H132,2)</f>
        <v>0</v>
      </c>
      <c r="K132" s="192" t="s">
        <v>153</v>
      </c>
      <c r="L132" s="59"/>
      <c r="M132" s="197" t="s">
        <v>23</v>
      </c>
      <c r="N132" s="198" t="s">
        <v>46</v>
      </c>
      <c r="O132" s="40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AR132" s="22" t="s">
        <v>154</v>
      </c>
      <c r="AT132" s="22" t="s">
        <v>149</v>
      </c>
      <c r="AU132" s="22" t="s">
        <v>85</v>
      </c>
      <c r="AY132" s="22" t="s">
        <v>147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2" t="s">
        <v>83</v>
      </c>
      <c r="BK132" s="201">
        <f>ROUND(I132*H132,2)</f>
        <v>0</v>
      </c>
      <c r="BL132" s="22" t="s">
        <v>154</v>
      </c>
      <c r="BM132" s="22" t="s">
        <v>1185</v>
      </c>
    </row>
    <row r="133" spans="2:65" s="11" customFormat="1" x14ac:dyDescent="0.3">
      <c r="B133" s="202"/>
      <c r="C133" s="203"/>
      <c r="D133" s="204" t="s">
        <v>156</v>
      </c>
      <c r="E133" s="205" t="s">
        <v>23</v>
      </c>
      <c r="F133" s="206" t="s">
        <v>1186</v>
      </c>
      <c r="G133" s="203"/>
      <c r="H133" s="207">
        <v>179</v>
      </c>
      <c r="I133" s="208"/>
      <c r="J133" s="203"/>
      <c r="K133" s="203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156</v>
      </c>
      <c r="AU133" s="213" t="s">
        <v>85</v>
      </c>
      <c r="AV133" s="11" t="s">
        <v>85</v>
      </c>
      <c r="AW133" s="11" t="s">
        <v>38</v>
      </c>
      <c r="AX133" s="11" t="s">
        <v>83</v>
      </c>
      <c r="AY133" s="213" t="s">
        <v>147</v>
      </c>
    </row>
    <row r="134" spans="2:65" s="1" customFormat="1" ht="38.25" customHeight="1" x14ac:dyDescent="0.3">
      <c r="B134" s="39"/>
      <c r="C134" s="190" t="s">
        <v>270</v>
      </c>
      <c r="D134" s="190" t="s">
        <v>149</v>
      </c>
      <c r="E134" s="191" t="s">
        <v>327</v>
      </c>
      <c r="F134" s="192" t="s">
        <v>328</v>
      </c>
      <c r="G134" s="193" t="s">
        <v>258</v>
      </c>
      <c r="H134" s="194">
        <v>55.1</v>
      </c>
      <c r="I134" s="195"/>
      <c r="J134" s="196">
        <f>ROUND(I134*H134,2)</f>
        <v>0</v>
      </c>
      <c r="K134" s="192" t="s">
        <v>153</v>
      </c>
      <c r="L134" s="59"/>
      <c r="M134" s="197" t="s">
        <v>23</v>
      </c>
      <c r="N134" s="198" t="s">
        <v>46</v>
      </c>
      <c r="O134" s="40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2" t="s">
        <v>154</v>
      </c>
      <c r="AT134" s="22" t="s">
        <v>149</v>
      </c>
      <c r="AU134" s="22" t="s">
        <v>85</v>
      </c>
      <c r="AY134" s="22" t="s">
        <v>147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2" t="s">
        <v>83</v>
      </c>
      <c r="BK134" s="201">
        <f>ROUND(I134*H134,2)</f>
        <v>0</v>
      </c>
      <c r="BL134" s="22" t="s">
        <v>154</v>
      </c>
      <c r="BM134" s="22" t="s">
        <v>1187</v>
      </c>
    </row>
    <row r="135" spans="2:65" s="11" customFormat="1" x14ac:dyDescent="0.3">
      <c r="B135" s="202"/>
      <c r="C135" s="203"/>
      <c r="D135" s="204" t="s">
        <v>156</v>
      </c>
      <c r="E135" s="205" t="s">
        <v>23</v>
      </c>
      <c r="F135" s="206" t="s">
        <v>1188</v>
      </c>
      <c r="G135" s="203"/>
      <c r="H135" s="207">
        <v>55.1</v>
      </c>
      <c r="I135" s="208"/>
      <c r="J135" s="203"/>
      <c r="K135" s="203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156</v>
      </c>
      <c r="AU135" s="213" t="s">
        <v>85</v>
      </c>
      <c r="AV135" s="11" t="s">
        <v>85</v>
      </c>
      <c r="AW135" s="11" t="s">
        <v>38</v>
      </c>
      <c r="AX135" s="11" t="s">
        <v>83</v>
      </c>
      <c r="AY135" s="213" t="s">
        <v>147</v>
      </c>
    </row>
    <row r="136" spans="2:65" s="1" customFormat="1" ht="16.5" customHeight="1" x14ac:dyDescent="0.3">
      <c r="B136" s="39"/>
      <c r="C136" s="214" t="s">
        <v>275</v>
      </c>
      <c r="D136" s="214" t="s">
        <v>320</v>
      </c>
      <c r="E136" s="215" t="s">
        <v>1189</v>
      </c>
      <c r="F136" s="216" t="s">
        <v>1190</v>
      </c>
      <c r="G136" s="217" t="s">
        <v>308</v>
      </c>
      <c r="H136" s="218">
        <v>110.2</v>
      </c>
      <c r="I136" s="219"/>
      <c r="J136" s="220">
        <f>ROUND(I136*H136,2)</f>
        <v>0</v>
      </c>
      <c r="K136" s="216" t="s">
        <v>153</v>
      </c>
      <c r="L136" s="221"/>
      <c r="M136" s="222" t="s">
        <v>23</v>
      </c>
      <c r="N136" s="223" t="s">
        <v>46</v>
      </c>
      <c r="O136" s="40"/>
      <c r="P136" s="199">
        <f>O136*H136</f>
        <v>0</v>
      </c>
      <c r="Q136" s="199">
        <v>1</v>
      </c>
      <c r="R136" s="199">
        <f>Q136*H136</f>
        <v>110.2</v>
      </c>
      <c r="S136" s="199">
        <v>0</v>
      </c>
      <c r="T136" s="200">
        <f>S136*H136</f>
        <v>0</v>
      </c>
      <c r="AR136" s="22" t="s">
        <v>187</v>
      </c>
      <c r="AT136" s="22" t="s">
        <v>320</v>
      </c>
      <c r="AU136" s="22" t="s">
        <v>85</v>
      </c>
      <c r="AY136" s="22" t="s">
        <v>147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2" t="s">
        <v>83</v>
      </c>
      <c r="BK136" s="201">
        <f>ROUND(I136*H136,2)</f>
        <v>0</v>
      </c>
      <c r="BL136" s="22" t="s">
        <v>154</v>
      </c>
      <c r="BM136" s="22" t="s">
        <v>1191</v>
      </c>
    </row>
    <row r="137" spans="2:65" s="11" customFormat="1" x14ac:dyDescent="0.3">
      <c r="B137" s="202"/>
      <c r="C137" s="203"/>
      <c r="D137" s="204" t="s">
        <v>156</v>
      </c>
      <c r="E137" s="203"/>
      <c r="F137" s="206" t="s">
        <v>1192</v>
      </c>
      <c r="G137" s="203"/>
      <c r="H137" s="207">
        <v>110.2</v>
      </c>
      <c r="I137" s="208"/>
      <c r="J137" s="203"/>
      <c r="K137" s="203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156</v>
      </c>
      <c r="AU137" s="213" t="s">
        <v>85</v>
      </c>
      <c r="AV137" s="11" t="s">
        <v>85</v>
      </c>
      <c r="AW137" s="11" t="s">
        <v>6</v>
      </c>
      <c r="AX137" s="11" t="s">
        <v>83</v>
      </c>
      <c r="AY137" s="213" t="s">
        <v>147</v>
      </c>
    </row>
    <row r="138" spans="2:65" s="10" customFormat="1" ht="29.85" customHeight="1" x14ac:dyDescent="0.3">
      <c r="B138" s="174"/>
      <c r="C138" s="175"/>
      <c r="D138" s="176" t="s">
        <v>74</v>
      </c>
      <c r="E138" s="188" t="s">
        <v>154</v>
      </c>
      <c r="F138" s="188" t="s">
        <v>1193</v>
      </c>
      <c r="G138" s="175"/>
      <c r="H138" s="175"/>
      <c r="I138" s="178"/>
      <c r="J138" s="189">
        <f>BK138</f>
        <v>0</v>
      </c>
      <c r="K138" s="175"/>
      <c r="L138" s="180"/>
      <c r="M138" s="181"/>
      <c r="N138" s="182"/>
      <c r="O138" s="182"/>
      <c r="P138" s="183">
        <f>SUM(P139:P140)</f>
        <v>0</v>
      </c>
      <c r="Q138" s="182"/>
      <c r="R138" s="183">
        <f>SUM(R139:R140)</f>
        <v>30.819551000000001</v>
      </c>
      <c r="S138" s="182"/>
      <c r="T138" s="184">
        <f>SUM(T139:T140)</f>
        <v>0</v>
      </c>
      <c r="AR138" s="185" t="s">
        <v>83</v>
      </c>
      <c r="AT138" s="186" t="s">
        <v>74</v>
      </c>
      <c r="AU138" s="186" t="s">
        <v>83</v>
      </c>
      <c r="AY138" s="185" t="s">
        <v>147</v>
      </c>
      <c r="BK138" s="187">
        <f>SUM(BK139:BK140)</f>
        <v>0</v>
      </c>
    </row>
    <row r="139" spans="2:65" s="1" customFormat="1" ht="25.5" customHeight="1" x14ac:dyDescent="0.3">
      <c r="B139" s="39"/>
      <c r="C139" s="190" t="s">
        <v>279</v>
      </c>
      <c r="D139" s="190" t="s">
        <v>149</v>
      </c>
      <c r="E139" s="191" t="s">
        <v>1194</v>
      </c>
      <c r="F139" s="192" t="s">
        <v>1195</v>
      </c>
      <c r="G139" s="193" t="s">
        <v>258</v>
      </c>
      <c r="H139" s="194">
        <v>16.3</v>
      </c>
      <c r="I139" s="195"/>
      <c r="J139" s="196">
        <f>ROUND(I139*H139,2)</f>
        <v>0</v>
      </c>
      <c r="K139" s="192" t="s">
        <v>153</v>
      </c>
      <c r="L139" s="59"/>
      <c r="M139" s="197" t="s">
        <v>23</v>
      </c>
      <c r="N139" s="198" t="s">
        <v>46</v>
      </c>
      <c r="O139" s="40"/>
      <c r="P139" s="199">
        <f>O139*H139</f>
        <v>0</v>
      </c>
      <c r="Q139" s="199">
        <v>1.8907700000000001</v>
      </c>
      <c r="R139" s="199">
        <f>Q139*H139</f>
        <v>30.819551000000001</v>
      </c>
      <c r="S139" s="199">
        <v>0</v>
      </c>
      <c r="T139" s="200">
        <f>S139*H139</f>
        <v>0</v>
      </c>
      <c r="AR139" s="22" t="s">
        <v>154</v>
      </c>
      <c r="AT139" s="22" t="s">
        <v>149</v>
      </c>
      <c r="AU139" s="22" t="s">
        <v>85</v>
      </c>
      <c r="AY139" s="22" t="s">
        <v>147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2" t="s">
        <v>83</v>
      </c>
      <c r="BK139" s="201">
        <f>ROUND(I139*H139,2)</f>
        <v>0</v>
      </c>
      <c r="BL139" s="22" t="s">
        <v>154</v>
      </c>
      <c r="BM139" s="22" t="s">
        <v>1196</v>
      </c>
    </row>
    <row r="140" spans="2:65" s="11" customFormat="1" x14ac:dyDescent="0.3">
      <c r="B140" s="202"/>
      <c r="C140" s="203"/>
      <c r="D140" s="204" t="s">
        <v>156</v>
      </c>
      <c r="E140" s="205" t="s">
        <v>23</v>
      </c>
      <c r="F140" s="206" t="s">
        <v>1197</v>
      </c>
      <c r="G140" s="203"/>
      <c r="H140" s="207">
        <v>16.3</v>
      </c>
      <c r="I140" s="208"/>
      <c r="J140" s="203"/>
      <c r="K140" s="203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156</v>
      </c>
      <c r="AU140" s="213" t="s">
        <v>85</v>
      </c>
      <c r="AV140" s="11" t="s">
        <v>85</v>
      </c>
      <c r="AW140" s="11" t="s">
        <v>38</v>
      </c>
      <c r="AX140" s="11" t="s">
        <v>83</v>
      </c>
      <c r="AY140" s="213" t="s">
        <v>147</v>
      </c>
    </row>
    <row r="141" spans="2:65" s="10" customFormat="1" ht="29.85" customHeight="1" x14ac:dyDescent="0.3">
      <c r="B141" s="174"/>
      <c r="C141" s="175"/>
      <c r="D141" s="176" t="s">
        <v>74</v>
      </c>
      <c r="E141" s="188" t="s">
        <v>187</v>
      </c>
      <c r="F141" s="188" t="s">
        <v>612</v>
      </c>
      <c r="G141" s="175"/>
      <c r="H141" s="175"/>
      <c r="I141" s="178"/>
      <c r="J141" s="189">
        <f>BK141</f>
        <v>0</v>
      </c>
      <c r="K141" s="175"/>
      <c r="L141" s="180"/>
      <c r="M141" s="181"/>
      <c r="N141" s="182"/>
      <c r="O141" s="182"/>
      <c r="P141" s="183">
        <f>SUM(P142:P161)</f>
        <v>0</v>
      </c>
      <c r="Q141" s="182"/>
      <c r="R141" s="183">
        <f>SUM(R142:R161)</f>
        <v>1.1203380000000003</v>
      </c>
      <c r="S141" s="182"/>
      <c r="T141" s="184">
        <f>SUM(T142:T161)</f>
        <v>0</v>
      </c>
      <c r="AR141" s="185" t="s">
        <v>83</v>
      </c>
      <c r="AT141" s="186" t="s">
        <v>74</v>
      </c>
      <c r="AU141" s="186" t="s">
        <v>83</v>
      </c>
      <c r="AY141" s="185" t="s">
        <v>147</v>
      </c>
      <c r="BK141" s="187">
        <f>SUM(BK142:BK161)</f>
        <v>0</v>
      </c>
    </row>
    <row r="142" spans="2:65" s="1" customFormat="1" ht="25.5" customHeight="1" x14ac:dyDescent="0.3">
      <c r="B142" s="39"/>
      <c r="C142" s="190" t="s">
        <v>284</v>
      </c>
      <c r="D142" s="190" t="s">
        <v>149</v>
      </c>
      <c r="E142" s="191" t="s">
        <v>1198</v>
      </c>
      <c r="F142" s="192" t="s">
        <v>1199</v>
      </c>
      <c r="G142" s="193" t="s">
        <v>166</v>
      </c>
      <c r="H142" s="194">
        <v>1</v>
      </c>
      <c r="I142" s="195"/>
      <c r="J142" s="196">
        <f>ROUND(I142*H142,2)</f>
        <v>0</v>
      </c>
      <c r="K142" s="192" t="s">
        <v>23</v>
      </c>
      <c r="L142" s="59"/>
      <c r="M142" s="197" t="s">
        <v>23</v>
      </c>
      <c r="N142" s="198" t="s">
        <v>46</v>
      </c>
      <c r="O142" s="40"/>
      <c r="P142" s="199">
        <f>O142*H142</f>
        <v>0</v>
      </c>
      <c r="Q142" s="199">
        <v>0.13905999999999999</v>
      </c>
      <c r="R142" s="199">
        <f>Q142*H142</f>
        <v>0.13905999999999999</v>
      </c>
      <c r="S142" s="199">
        <v>0</v>
      </c>
      <c r="T142" s="200">
        <f>S142*H142</f>
        <v>0</v>
      </c>
      <c r="AR142" s="22" t="s">
        <v>154</v>
      </c>
      <c r="AT142" s="22" t="s">
        <v>149</v>
      </c>
      <c r="AU142" s="22" t="s">
        <v>85</v>
      </c>
      <c r="AY142" s="22" t="s">
        <v>147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2" t="s">
        <v>83</v>
      </c>
      <c r="BK142" s="201">
        <f>ROUND(I142*H142,2)</f>
        <v>0</v>
      </c>
      <c r="BL142" s="22" t="s">
        <v>154</v>
      </c>
      <c r="BM142" s="22" t="s">
        <v>1200</v>
      </c>
    </row>
    <row r="143" spans="2:65" s="11" customFormat="1" x14ac:dyDescent="0.3">
      <c r="B143" s="202"/>
      <c r="C143" s="203"/>
      <c r="D143" s="204" t="s">
        <v>156</v>
      </c>
      <c r="E143" s="205" t="s">
        <v>23</v>
      </c>
      <c r="F143" s="206" t="s">
        <v>1201</v>
      </c>
      <c r="G143" s="203"/>
      <c r="H143" s="207">
        <v>1</v>
      </c>
      <c r="I143" s="208"/>
      <c r="J143" s="203"/>
      <c r="K143" s="203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156</v>
      </c>
      <c r="AU143" s="213" t="s">
        <v>85</v>
      </c>
      <c r="AV143" s="11" t="s">
        <v>85</v>
      </c>
      <c r="AW143" s="11" t="s">
        <v>38</v>
      </c>
      <c r="AX143" s="11" t="s">
        <v>83</v>
      </c>
      <c r="AY143" s="213" t="s">
        <v>147</v>
      </c>
    </row>
    <row r="144" spans="2:65" s="1" customFormat="1" ht="25.5" customHeight="1" x14ac:dyDescent="0.3">
      <c r="B144" s="39"/>
      <c r="C144" s="190" t="s">
        <v>288</v>
      </c>
      <c r="D144" s="190" t="s">
        <v>149</v>
      </c>
      <c r="E144" s="191" t="s">
        <v>1202</v>
      </c>
      <c r="F144" s="192" t="s">
        <v>1203</v>
      </c>
      <c r="G144" s="193" t="s">
        <v>166</v>
      </c>
      <c r="H144" s="194">
        <v>1</v>
      </c>
      <c r="I144" s="195"/>
      <c r="J144" s="196">
        <f>ROUND(I144*H144,2)</f>
        <v>0</v>
      </c>
      <c r="K144" s="192" t="s">
        <v>23</v>
      </c>
      <c r="L144" s="59"/>
      <c r="M144" s="197" t="s">
        <v>23</v>
      </c>
      <c r="N144" s="198" t="s">
        <v>46</v>
      </c>
      <c r="O144" s="40"/>
      <c r="P144" s="199">
        <f>O144*H144</f>
        <v>0</v>
      </c>
      <c r="Q144" s="199">
        <v>0.13905999999999999</v>
      </c>
      <c r="R144" s="199">
        <f>Q144*H144</f>
        <v>0.13905999999999999</v>
      </c>
      <c r="S144" s="199">
        <v>0</v>
      </c>
      <c r="T144" s="200">
        <f>S144*H144</f>
        <v>0</v>
      </c>
      <c r="AR144" s="22" t="s">
        <v>154</v>
      </c>
      <c r="AT144" s="22" t="s">
        <v>149</v>
      </c>
      <c r="AU144" s="22" t="s">
        <v>85</v>
      </c>
      <c r="AY144" s="22" t="s">
        <v>147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2" t="s">
        <v>83</v>
      </c>
      <c r="BK144" s="201">
        <f>ROUND(I144*H144,2)</f>
        <v>0</v>
      </c>
      <c r="BL144" s="22" t="s">
        <v>154</v>
      </c>
      <c r="BM144" s="22" t="s">
        <v>1204</v>
      </c>
    </row>
    <row r="145" spans="2:65" s="11" customFormat="1" x14ac:dyDescent="0.3">
      <c r="B145" s="202"/>
      <c r="C145" s="203"/>
      <c r="D145" s="204" t="s">
        <v>156</v>
      </c>
      <c r="E145" s="205" t="s">
        <v>23</v>
      </c>
      <c r="F145" s="206" t="s">
        <v>1201</v>
      </c>
      <c r="G145" s="203"/>
      <c r="H145" s="207">
        <v>1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156</v>
      </c>
      <c r="AU145" s="213" t="s">
        <v>85</v>
      </c>
      <c r="AV145" s="11" t="s">
        <v>85</v>
      </c>
      <c r="AW145" s="11" t="s">
        <v>38</v>
      </c>
      <c r="AX145" s="11" t="s">
        <v>83</v>
      </c>
      <c r="AY145" s="213" t="s">
        <v>147</v>
      </c>
    </row>
    <row r="146" spans="2:65" s="1" customFormat="1" ht="25.5" customHeight="1" x14ac:dyDescent="0.3">
      <c r="B146" s="39"/>
      <c r="C146" s="190" t="s">
        <v>293</v>
      </c>
      <c r="D146" s="190" t="s">
        <v>149</v>
      </c>
      <c r="E146" s="191" t="s">
        <v>1205</v>
      </c>
      <c r="F146" s="192" t="s">
        <v>1206</v>
      </c>
      <c r="G146" s="193" t="s">
        <v>166</v>
      </c>
      <c r="H146" s="194">
        <v>1</v>
      </c>
      <c r="I146" s="195"/>
      <c r="J146" s="196">
        <f>ROUND(I146*H146,2)</f>
        <v>0</v>
      </c>
      <c r="K146" s="192" t="s">
        <v>23</v>
      </c>
      <c r="L146" s="59"/>
      <c r="M146" s="197" t="s">
        <v>23</v>
      </c>
      <c r="N146" s="198" t="s">
        <v>46</v>
      </c>
      <c r="O146" s="40"/>
      <c r="P146" s="199">
        <f>O146*H146</f>
        <v>0</v>
      </c>
      <c r="Q146" s="199">
        <v>0.13905999999999999</v>
      </c>
      <c r="R146" s="199">
        <f>Q146*H146</f>
        <v>0.13905999999999999</v>
      </c>
      <c r="S146" s="199">
        <v>0</v>
      </c>
      <c r="T146" s="200">
        <f>S146*H146</f>
        <v>0</v>
      </c>
      <c r="AR146" s="22" t="s">
        <v>154</v>
      </c>
      <c r="AT146" s="22" t="s">
        <v>149</v>
      </c>
      <c r="AU146" s="22" t="s">
        <v>85</v>
      </c>
      <c r="AY146" s="22" t="s">
        <v>147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2" t="s">
        <v>83</v>
      </c>
      <c r="BK146" s="201">
        <f>ROUND(I146*H146,2)</f>
        <v>0</v>
      </c>
      <c r="BL146" s="22" t="s">
        <v>154</v>
      </c>
      <c r="BM146" s="22" t="s">
        <v>1207</v>
      </c>
    </row>
    <row r="147" spans="2:65" s="11" customFormat="1" x14ac:dyDescent="0.3">
      <c r="B147" s="202"/>
      <c r="C147" s="203"/>
      <c r="D147" s="204" t="s">
        <v>156</v>
      </c>
      <c r="E147" s="205" t="s">
        <v>23</v>
      </c>
      <c r="F147" s="206" t="s">
        <v>1201</v>
      </c>
      <c r="G147" s="203"/>
      <c r="H147" s="207">
        <v>1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156</v>
      </c>
      <c r="AU147" s="213" t="s">
        <v>85</v>
      </c>
      <c r="AV147" s="11" t="s">
        <v>85</v>
      </c>
      <c r="AW147" s="11" t="s">
        <v>38</v>
      </c>
      <c r="AX147" s="11" t="s">
        <v>83</v>
      </c>
      <c r="AY147" s="213" t="s">
        <v>147</v>
      </c>
    </row>
    <row r="148" spans="2:65" s="1" customFormat="1" ht="25.5" customHeight="1" x14ac:dyDescent="0.3">
      <c r="B148" s="39"/>
      <c r="C148" s="190" t="s">
        <v>297</v>
      </c>
      <c r="D148" s="190" t="s">
        <v>149</v>
      </c>
      <c r="E148" s="191" t="s">
        <v>1208</v>
      </c>
      <c r="F148" s="192" t="s">
        <v>1209</v>
      </c>
      <c r="G148" s="193" t="s">
        <v>166</v>
      </c>
      <c r="H148" s="194">
        <v>1</v>
      </c>
      <c r="I148" s="195"/>
      <c r="J148" s="196">
        <f>ROUND(I148*H148,2)</f>
        <v>0</v>
      </c>
      <c r="K148" s="192" t="s">
        <v>23</v>
      </c>
      <c r="L148" s="59"/>
      <c r="M148" s="197" t="s">
        <v>23</v>
      </c>
      <c r="N148" s="198" t="s">
        <v>46</v>
      </c>
      <c r="O148" s="40"/>
      <c r="P148" s="199">
        <f>O148*H148</f>
        <v>0</v>
      </c>
      <c r="Q148" s="199">
        <v>0.13905999999999999</v>
      </c>
      <c r="R148" s="199">
        <f>Q148*H148</f>
        <v>0.13905999999999999</v>
      </c>
      <c r="S148" s="199">
        <v>0</v>
      </c>
      <c r="T148" s="200">
        <f>S148*H148</f>
        <v>0</v>
      </c>
      <c r="AR148" s="22" t="s">
        <v>154</v>
      </c>
      <c r="AT148" s="22" t="s">
        <v>149</v>
      </c>
      <c r="AU148" s="22" t="s">
        <v>85</v>
      </c>
      <c r="AY148" s="22" t="s">
        <v>147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2" t="s">
        <v>83</v>
      </c>
      <c r="BK148" s="201">
        <f>ROUND(I148*H148,2)</f>
        <v>0</v>
      </c>
      <c r="BL148" s="22" t="s">
        <v>154</v>
      </c>
      <c r="BM148" s="22" t="s">
        <v>1210</v>
      </c>
    </row>
    <row r="149" spans="2:65" s="11" customFormat="1" x14ac:dyDescent="0.3">
      <c r="B149" s="202"/>
      <c r="C149" s="203"/>
      <c r="D149" s="204" t="s">
        <v>156</v>
      </c>
      <c r="E149" s="205" t="s">
        <v>23</v>
      </c>
      <c r="F149" s="206" t="s">
        <v>1201</v>
      </c>
      <c r="G149" s="203"/>
      <c r="H149" s="207">
        <v>1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156</v>
      </c>
      <c r="AU149" s="213" t="s">
        <v>85</v>
      </c>
      <c r="AV149" s="11" t="s">
        <v>85</v>
      </c>
      <c r="AW149" s="11" t="s">
        <v>38</v>
      </c>
      <c r="AX149" s="11" t="s">
        <v>83</v>
      </c>
      <c r="AY149" s="213" t="s">
        <v>147</v>
      </c>
    </row>
    <row r="150" spans="2:65" s="1" customFormat="1" ht="25.5" customHeight="1" x14ac:dyDescent="0.3">
      <c r="B150" s="39"/>
      <c r="C150" s="190" t="s">
        <v>301</v>
      </c>
      <c r="D150" s="190" t="s">
        <v>149</v>
      </c>
      <c r="E150" s="191" t="s">
        <v>1211</v>
      </c>
      <c r="F150" s="192" t="s">
        <v>1212</v>
      </c>
      <c r="G150" s="193" t="s">
        <v>166</v>
      </c>
      <c r="H150" s="194">
        <v>1</v>
      </c>
      <c r="I150" s="195"/>
      <c r="J150" s="196">
        <f>ROUND(I150*H150,2)</f>
        <v>0</v>
      </c>
      <c r="K150" s="192" t="s">
        <v>23</v>
      </c>
      <c r="L150" s="59"/>
      <c r="M150" s="197" t="s">
        <v>23</v>
      </c>
      <c r="N150" s="198" t="s">
        <v>46</v>
      </c>
      <c r="O150" s="40"/>
      <c r="P150" s="199">
        <f>O150*H150</f>
        <v>0</v>
      </c>
      <c r="Q150" s="199">
        <v>0.10906</v>
      </c>
      <c r="R150" s="199">
        <f>Q150*H150</f>
        <v>0.10906</v>
      </c>
      <c r="S150" s="199">
        <v>0</v>
      </c>
      <c r="T150" s="200">
        <f>S150*H150</f>
        <v>0</v>
      </c>
      <c r="AR150" s="22" t="s">
        <v>154</v>
      </c>
      <c r="AT150" s="22" t="s">
        <v>149</v>
      </c>
      <c r="AU150" s="22" t="s">
        <v>85</v>
      </c>
      <c r="AY150" s="22" t="s">
        <v>147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2" t="s">
        <v>83</v>
      </c>
      <c r="BK150" s="201">
        <f>ROUND(I150*H150,2)</f>
        <v>0</v>
      </c>
      <c r="BL150" s="22" t="s">
        <v>154</v>
      </c>
      <c r="BM150" s="22" t="s">
        <v>1213</v>
      </c>
    </row>
    <row r="151" spans="2:65" s="11" customFormat="1" x14ac:dyDescent="0.3">
      <c r="B151" s="202"/>
      <c r="C151" s="203"/>
      <c r="D151" s="204" t="s">
        <v>156</v>
      </c>
      <c r="E151" s="205" t="s">
        <v>23</v>
      </c>
      <c r="F151" s="206" t="s">
        <v>1201</v>
      </c>
      <c r="G151" s="203"/>
      <c r="H151" s="207">
        <v>1</v>
      </c>
      <c r="I151" s="208"/>
      <c r="J151" s="203"/>
      <c r="K151" s="203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156</v>
      </c>
      <c r="AU151" s="213" t="s">
        <v>85</v>
      </c>
      <c r="AV151" s="11" t="s">
        <v>85</v>
      </c>
      <c r="AW151" s="11" t="s">
        <v>38</v>
      </c>
      <c r="AX151" s="11" t="s">
        <v>83</v>
      </c>
      <c r="AY151" s="213" t="s">
        <v>147</v>
      </c>
    </row>
    <row r="152" spans="2:65" s="1" customFormat="1" ht="25.5" customHeight="1" x14ac:dyDescent="0.3">
      <c r="B152" s="39"/>
      <c r="C152" s="190" t="s">
        <v>305</v>
      </c>
      <c r="D152" s="190" t="s">
        <v>149</v>
      </c>
      <c r="E152" s="191" t="s">
        <v>1214</v>
      </c>
      <c r="F152" s="192" t="s">
        <v>1215</v>
      </c>
      <c r="G152" s="193" t="s">
        <v>166</v>
      </c>
      <c r="H152" s="194">
        <v>1</v>
      </c>
      <c r="I152" s="195"/>
      <c r="J152" s="196">
        <f>ROUND(I152*H152,2)</f>
        <v>0</v>
      </c>
      <c r="K152" s="192" t="s">
        <v>23</v>
      </c>
      <c r="L152" s="59"/>
      <c r="M152" s="197" t="s">
        <v>23</v>
      </c>
      <c r="N152" s="198" t="s">
        <v>46</v>
      </c>
      <c r="O152" s="40"/>
      <c r="P152" s="199">
        <f>O152*H152</f>
        <v>0</v>
      </c>
      <c r="Q152" s="199">
        <v>0.10906</v>
      </c>
      <c r="R152" s="199">
        <f>Q152*H152</f>
        <v>0.10906</v>
      </c>
      <c r="S152" s="199">
        <v>0</v>
      </c>
      <c r="T152" s="200">
        <f>S152*H152</f>
        <v>0</v>
      </c>
      <c r="AR152" s="22" t="s">
        <v>154</v>
      </c>
      <c r="AT152" s="22" t="s">
        <v>149</v>
      </c>
      <c r="AU152" s="22" t="s">
        <v>85</v>
      </c>
      <c r="AY152" s="22" t="s">
        <v>147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22" t="s">
        <v>83</v>
      </c>
      <c r="BK152" s="201">
        <f>ROUND(I152*H152,2)</f>
        <v>0</v>
      </c>
      <c r="BL152" s="22" t="s">
        <v>154</v>
      </c>
      <c r="BM152" s="22" t="s">
        <v>1216</v>
      </c>
    </row>
    <row r="153" spans="2:65" s="11" customFormat="1" x14ac:dyDescent="0.3">
      <c r="B153" s="202"/>
      <c r="C153" s="203"/>
      <c r="D153" s="204" t="s">
        <v>156</v>
      </c>
      <c r="E153" s="205" t="s">
        <v>23</v>
      </c>
      <c r="F153" s="206" t="s">
        <v>1201</v>
      </c>
      <c r="G153" s="203"/>
      <c r="H153" s="207">
        <v>1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156</v>
      </c>
      <c r="AU153" s="213" t="s">
        <v>85</v>
      </c>
      <c r="AV153" s="11" t="s">
        <v>85</v>
      </c>
      <c r="AW153" s="11" t="s">
        <v>38</v>
      </c>
      <c r="AX153" s="11" t="s">
        <v>83</v>
      </c>
      <c r="AY153" s="213" t="s">
        <v>147</v>
      </c>
    </row>
    <row r="154" spans="2:65" s="1" customFormat="1" ht="25.5" customHeight="1" x14ac:dyDescent="0.3">
      <c r="B154" s="39"/>
      <c r="C154" s="190" t="s">
        <v>310</v>
      </c>
      <c r="D154" s="190" t="s">
        <v>149</v>
      </c>
      <c r="E154" s="191" t="s">
        <v>1217</v>
      </c>
      <c r="F154" s="192" t="s">
        <v>1218</v>
      </c>
      <c r="G154" s="193" t="s">
        <v>166</v>
      </c>
      <c r="H154" s="194">
        <v>1</v>
      </c>
      <c r="I154" s="195"/>
      <c r="J154" s="196">
        <f>ROUND(I154*H154,2)</f>
        <v>0</v>
      </c>
      <c r="K154" s="192" t="s">
        <v>23</v>
      </c>
      <c r="L154" s="59"/>
      <c r="M154" s="197" t="s">
        <v>23</v>
      </c>
      <c r="N154" s="198" t="s">
        <v>46</v>
      </c>
      <c r="O154" s="40"/>
      <c r="P154" s="199">
        <f>O154*H154</f>
        <v>0</v>
      </c>
      <c r="Q154" s="199">
        <v>0.10906</v>
      </c>
      <c r="R154" s="199">
        <f>Q154*H154</f>
        <v>0.10906</v>
      </c>
      <c r="S154" s="199">
        <v>0</v>
      </c>
      <c r="T154" s="200">
        <f>S154*H154</f>
        <v>0</v>
      </c>
      <c r="AR154" s="22" t="s">
        <v>154</v>
      </c>
      <c r="AT154" s="22" t="s">
        <v>149</v>
      </c>
      <c r="AU154" s="22" t="s">
        <v>85</v>
      </c>
      <c r="AY154" s="22" t="s">
        <v>147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22" t="s">
        <v>83</v>
      </c>
      <c r="BK154" s="201">
        <f>ROUND(I154*H154,2)</f>
        <v>0</v>
      </c>
      <c r="BL154" s="22" t="s">
        <v>154</v>
      </c>
      <c r="BM154" s="22" t="s">
        <v>1219</v>
      </c>
    </row>
    <row r="155" spans="2:65" s="11" customFormat="1" x14ac:dyDescent="0.3">
      <c r="B155" s="202"/>
      <c r="C155" s="203"/>
      <c r="D155" s="204" t="s">
        <v>156</v>
      </c>
      <c r="E155" s="205" t="s">
        <v>23</v>
      </c>
      <c r="F155" s="206" t="s">
        <v>1201</v>
      </c>
      <c r="G155" s="203"/>
      <c r="H155" s="207">
        <v>1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156</v>
      </c>
      <c r="AU155" s="213" t="s">
        <v>85</v>
      </c>
      <c r="AV155" s="11" t="s">
        <v>85</v>
      </c>
      <c r="AW155" s="11" t="s">
        <v>38</v>
      </c>
      <c r="AX155" s="11" t="s">
        <v>83</v>
      </c>
      <c r="AY155" s="213" t="s">
        <v>147</v>
      </c>
    </row>
    <row r="156" spans="2:65" s="1" customFormat="1" ht="25.5" customHeight="1" x14ac:dyDescent="0.3">
      <c r="B156" s="39"/>
      <c r="C156" s="190" t="s">
        <v>314</v>
      </c>
      <c r="D156" s="190" t="s">
        <v>149</v>
      </c>
      <c r="E156" s="191" t="s">
        <v>1220</v>
      </c>
      <c r="F156" s="192" t="s">
        <v>1221</v>
      </c>
      <c r="G156" s="193" t="s">
        <v>166</v>
      </c>
      <c r="H156" s="194">
        <v>1</v>
      </c>
      <c r="I156" s="195"/>
      <c r="J156" s="196">
        <f>ROUND(I156*H156,2)</f>
        <v>0</v>
      </c>
      <c r="K156" s="192" t="s">
        <v>23</v>
      </c>
      <c r="L156" s="59"/>
      <c r="M156" s="197" t="s">
        <v>23</v>
      </c>
      <c r="N156" s="198" t="s">
        <v>46</v>
      </c>
      <c r="O156" s="40"/>
      <c r="P156" s="199">
        <f>O156*H156</f>
        <v>0</v>
      </c>
      <c r="Q156" s="199">
        <v>0.10906</v>
      </c>
      <c r="R156" s="199">
        <f>Q156*H156</f>
        <v>0.10906</v>
      </c>
      <c r="S156" s="199">
        <v>0</v>
      </c>
      <c r="T156" s="200">
        <f>S156*H156</f>
        <v>0</v>
      </c>
      <c r="AR156" s="22" t="s">
        <v>154</v>
      </c>
      <c r="AT156" s="22" t="s">
        <v>149</v>
      </c>
      <c r="AU156" s="22" t="s">
        <v>85</v>
      </c>
      <c r="AY156" s="22" t="s">
        <v>147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22" t="s">
        <v>83</v>
      </c>
      <c r="BK156" s="201">
        <f>ROUND(I156*H156,2)</f>
        <v>0</v>
      </c>
      <c r="BL156" s="22" t="s">
        <v>154</v>
      </c>
      <c r="BM156" s="22" t="s">
        <v>1222</v>
      </c>
    </row>
    <row r="157" spans="2:65" s="11" customFormat="1" x14ac:dyDescent="0.3">
      <c r="B157" s="202"/>
      <c r="C157" s="203"/>
      <c r="D157" s="204" t="s">
        <v>156</v>
      </c>
      <c r="E157" s="205" t="s">
        <v>23</v>
      </c>
      <c r="F157" s="206" t="s">
        <v>1201</v>
      </c>
      <c r="G157" s="203"/>
      <c r="H157" s="207">
        <v>1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156</v>
      </c>
      <c r="AU157" s="213" t="s">
        <v>85</v>
      </c>
      <c r="AV157" s="11" t="s">
        <v>85</v>
      </c>
      <c r="AW157" s="11" t="s">
        <v>38</v>
      </c>
      <c r="AX157" s="11" t="s">
        <v>83</v>
      </c>
      <c r="AY157" s="213" t="s">
        <v>147</v>
      </c>
    </row>
    <row r="158" spans="2:65" s="1" customFormat="1" ht="25.5" customHeight="1" x14ac:dyDescent="0.3">
      <c r="B158" s="39"/>
      <c r="C158" s="190" t="s">
        <v>319</v>
      </c>
      <c r="D158" s="190" t="s">
        <v>149</v>
      </c>
      <c r="E158" s="191" t="s">
        <v>1223</v>
      </c>
      <c r="F158" s="192" t="s">
        <v>1224</v>
      </c>
      <c r="G158" s="193" t="s">
        <v>166</v>
      </c>
      <c r="H158" s="194">
        <v>1</v>
      </c>
      <c r="I158" s="195"/>
      <c r="J158" s="196">
        <f>ROUND(I158*H158,2)</f>
        <v>0</v>
      </c>
      <c r="K158" s="192" t="s">
        <v>23</v>
      </c>
      <c r="L158" s="59"/>
      <c r="M158" s="197" t="s">
        <v>23</v>
      </c>
      <c r="N158" s="198" t="s">
        <v>46</v>
      </c>
      <c r="O158" s="40"/>
      <c r="P158" s="199">
        <f>O158*H158</f>
        <v>0</v>
      </c>
      <c r="Q158" s="199">
        <v>0.10906</v>
      </c>
      <c r="R158" s="199">
        <f>Q158*H158</f>
        <v>0.10906</v>
      </c>
      <c r="S158" s="199">
        <v>0</v>
      </c>
      <c r="T158" s="200">
        <f>S158*H158</f>
        <v>0</v>
      </c>
      <c r="AR158" s="22" t="s">
        <v>154</v>
      </c>
      <c r="AT158" s="22" t="s">
        <v>149</v>
      </c>
      <c r="AU158" s="22" t="s">
        <v>85</v>
      </c>
      <c r="AY158" s="22" t="s">
        <v>147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2" t="s">
        <v>83</v>
      </c>
      <c r="BK158" s="201">
        <f>ROUND(I158*H158,2)</f>
        <v>0</v>
      </c>
      <c r="BL158" s="22" t="s">
        <v>154</v>
      </c>
      <c r="BM158" s="22" t="s">
        <v>1225</v>
      </c>
    </row>
    <row r="159" spans="2:65" s="11" customFormat="1" x14ac:dyDescent="0.3">
      <c r="B159" s="202"/>
      <c r="C159" s="203"/>
      <c r="D159" s="204" t="s">
        <v>156</v>
      </c>
      <c r="E159" s="205" t="s">
        <v>23</v>
      </c>
      <c r="F159" s="206" t="s">
        <v>1201</v>
      </c>
      <c r="G159" s="203"/>
      <c r="H159" s="207">
        <v>1</v>
      </c>
      <c r="I159" s="208"/>
      <c r="J159" s="203"/>
      <c r="K159" s="203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156</v>
      </c>
      <c r="AU159" s="213" t="s">
        <v>85</v>
      </c>
      <c r="AV159" s="11" t="s">
        <v>85</v>
      </c>
      <c r="AW159" s="11" t="s">
        <v>38</v>
      </c>
      <c r="AX159" s="11" t="s">
        <v>83</v>
      </c>
      <c r="AY159" s="213" t="s">
        <v>147</v>
      </c>
    </row>
    <row r="160" spans="2:65" s="1" customFormat="1" ht="16.5" customHeight="1" x14ac:dyDescent="0.3">
      <c r="B160" s="39"/>
      <c r="C160" s="190" t="s">
        <v>326</v>
      </c>
      <c r="D160" s="190" t="s">
        <v>149</v>
      </c>
      <c r="E160" s="191" t="s">
        <v>1226</v>
      </c>
      <c r="F160" s="192" t="s">
        <v>1227</v>
      </c>
      <c r="G160" s="193" t="s">
        <v>199</v>
      </c>
      <c r="H160" s="194">
        <v>144.6</v>
      </c>
      <c r="I160" s="195"/>
      <c r="J160" s="196">
        <f>ROUND(I160*H160,2)</f>
        <v>0</v>
      </c>
      <c r="K160" s="192" t="s">
        <v>153</v>
      </c>
      <c r="L160" s="59"/>
      <c r="M160" s="197" t="s">
        <v>23</v>
      </c>
      <c r="N160" s="198" t="s">
        <v>46</v>
      </c>
      <c r="O160" s="40"/>
      <c r="P160" s="199">
        <f>O160*H160</f>
        <v>0</v>
      </c>
      <c r="Q160" s="199">
        <v>1.2999999999999999E-4</v>
      </c>
      <c r="R160" s="199">
        <f>Q160*H160</f>
        <v>1.8797999999999999E-2</v>
      </c>
      <c r="S160" s="199">
        <v>0</v>
      </c>
      <c r="T160" s="200">
        <f>S160*H160</f>
        <v>0</v>
      </c>
      <c r="AR160" s="22" t="s">
        <v>154</v>
      </c>
      <c r="AT160" s="22" t="s">
        <v>149</v>
      </c>
      <c r="AU160" s="22" t="s">
        <v>85</v>
      </c>
      <c r="AY160" s="22" t="s">
        <v>147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22" t="s">
        <v>83</v>
      </c>
      <c r="BK160" s="201">
        <f>ROUND(I160*H160,2)</f>
        <v>0</v>
      </c>
      <c r="BL160" s="22" t="s">
        <v>154</v>
      </c>
      <c r="BM160" s="22" t="s">
        <v>1228</v>
      </c>
    </row>
    <row r="161" spans="2:65" s="11" customFormat="1" x14ac:dyDescent="0.3">
      <c r="B161" s="202"/>
      <c r="C161" s="203"/>
      <c r="D161" s="204" t="s">
        <v>156</v>
      </c>
      <c r="E161" s="205" t="s">
        <v>23</v>
      </c>
      <c r="F161" s="206" t="s">
        <v>1229</v>
      </c>
      <c r="G161" s="203"/>
      <c r="H161" s="207">
        <v>144.6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156</v>
      </c>
      <c r="AU161" s="213" t="s">
        <v>85</v>
      </c>
      <c r="AV161" s="11" t="s">
        <v>85</v>
      </c>
      <c r="AW161" s="11" t="s">
        <v>38</v>
      </c>
      <c r="AX161" s="11" t="s">
        <v>83</v>
      </c>
      <c r="AY161" s="213" t="s">
        <v>147</v>
      </c>
    </row>
    <row r="162" spans="2:65" s="10" customFormat="1" ht="29.85" customHeight="1" x14ac:dyDescent="0.3">
      <c r="B162" s="174"/>
      <c r="C162" s="175"/>
      <c r="D162" s="176" t="s">
        <v>74</v>
      </c>
      <c r="E162" s="188" t="s">
        <v>191</v>
      </c>
      <c r="F162" s="188" t="s">
        <v>627</v>
      </c>
      <c r="G162" s="175"/>
      <c r="H162" s="175"/>
      <c r="I162" s="178"/>
      <c r="J162" s="189">
        <f>BK162</f>
        <v>0</v>
      </c>
      <c r="K162" s="175"/>
      <c r="L162" s="180"/>
      <c r="M162" s="181"/>
      <c r="N162" s="182"/>
      <c r="O162" s="182"/>
      <c r="P162" s="183">
        <f>SUM(P163:P169)</f>
        <v>0</v>
      </c>
      <c r="Q162" s="182"/>
      <c r="R162" s="183">
        <f>SUM(R163:R169)</f>
        <v>2.0799999999999998E-3</v>
      </c>
      <c r="S162" s="182"/>
      <c r="T162" s="184">
        <f>SUM(T163:T169)</f>
        <v>5.7698400000000003</v>
      </c>
      <c r="AR162" s="185" t="s">
        <v>83</v>
      </c>
      <c r="AT162" s="186" t="s">
        <v>74</v>
      </c>
      <c r="AU162" s="186" t="s">
        <v>83</v>
      </c>
      <c r="AY162" s="185" t="s">
        <v>147</v>
      </c>
      <c r="BK162" s="187">
        <f>SUM(BK163:BK169)</f>
        <v>0</v>
      </c>
    </row>
    <row r="163" spans="2:65" s="1" customFormat="1" ht="25.5" customHeight="1" x14ac:dyDescent="0.3">
      <c r="B163" s="39"/>
      <c r="C163" s="190" t="s">
        <v>331</v>
      </c>
      <c r="D163" s="190" t="s">
        <v>149</v>
      </c>
      <c r="E163" s="191" t="s">
        <v>639</v>
      </c>
      <c r="F163" s="192" t="s">
        <v>640</v>
      </c>
      <c r="G163" s="193" t="s">
        <v>160</v>
      </c>
      <c r="H163" s="194">
        <v>16</v>
      </c>
      <c r="I163" s="195"/>
      <c r="J163" s="196">
        <f>ROUND(I163*H163,2)</f>
        <v>0</v>
      </c>
      <c r="K163" s="192" t="s">
        <v>153</v>
      </c>
      <c r="L163" s="59"/>
      <c r="M163" s="197" t="s">
        <v>23</v>
      </c>
      <c r="N163" s="198" t="s">
        <v>46</v>
      </c>
      <c r="O163" s="40"/>
      <c r="P163" s="199">
        <f>O163*H163</f>
        <v>0</v>
      </c>
      <c r="Q163" s="199">
        <v>1.2999999999999999E-4</v>
      </c>
      <c r="R163" s="199">
        <f>Q163*H163</f>
        <v>2.0799999999999998E-3</v>
      </c>
      <c r="S163" s="199">
        <v>0</v>
      </c>
      <c r="T163" s="200">
        <f>S163*H163</f>
        <v>0</v>
      </c>
      <c r="AR163" s="22" t="s">
        <v>154</v>
      </c>
      <c r="AT163" s="22" t="s">
        <v>149</v>
      </c>
      <c r="AU163" s="22" t="s">
        <v>85</v>
      </c>
      <c r="AY163" s="22" t="s">
        <v>147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2" t="s">
        <v>83</v>
      </c>
      <c r="BK163" s="201">
        <f>ROUND(I163*H163,2)</f>
        <v>0</v>
      </c>
      <c r="BL163" s="22" t="s">
        <v>154</v>
      </c>
      <c r="BM163" s="22" t="s">
        <v>1230</v>
      </c>
    </row>
    <row r="164" spans="2:65" s="11" customFormat="1" x14ac:dyDescent="0.3">
      <c r="B164" s="202"/>
      <c r="C164" s="203"/>
      <c r="D164" s="204" t="s">
        <v>156</v>
      </c>
      <c r="E164" s="205" t="s">
        <v>23</v>
      </c>
      <c r="F164" s="206" t="s">
        <v>1231</v>
      </c>
      <c r="G164" s="203"/>
      <c r="H164" s="207">
        <v>16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156</v>
      </c>
      <c r="AU164" s="213" t="s">
        <v>85</v>
      </c>
      <c r="AV164" s="11" t="s">
        <v>85</v>
      </c>
      <c r="AW164" s="11" t="s">
        <v>38</v>
      </c>
      <c r="AX164" s="11" t="s">
        <v>83</v>
      </c>
      <c r="AY164" s="213" t="s">
        <v>147</v>
      </c>
    </row>
    <row r="165" spans="2:65" s="1" customFormat="1" ht="25.5" customHeight="1" x14ac:dyDescent="0.3">
      <c r="B165" s="39"/>
      <c r="C165" s="190" t="s">
        <v>336</v>
      </c>
      <c r="D165" s="190" t="s">
        <v>149</v>
      </c>
      <c r="E165" s="191" t="s">
        <v>1232</v>
      </c>
      <c r="F165" s="192" t="s">
        <v>1233</v>
      </c>
      <c r="G165" s="193" t="s">
        <v>258</v>
      </c>
      <c r="H165" s="194">
        <v>0.96</v>
      </c>
      <c r="I165" s="195"/>
      <c r="J165" s="196">
        <f>ROUND(I165*H165,2)</f>
        <v>0</v>
      </c>
      <c r="K165" s="192" t="s">
        <v>153</v>
      </c>
      <c r="L165" s="59"/>
      <c r="M165" s="197" t="s">
        <v>23</v>
      </c>
      <c r="N165" s="198" t="s">
        <v>46</v>
      </c>
      <c r="O165" s="40"/>
      <c r="P165" s="199">
        <f>O165*H165</f>
        <v>0</v>
      </c>
      <c r="Q165" s="199">
        <v>0</v>
      </c>
      <c r="R165" s="199">
        <f>Q165*H165</f>
        <v>0</v>
      </c>
      <c r="S165" s="199">
        <v>2.2000000000000002</v>
      </c>
      <c r="T165" s="200">
        <f>S165*H165</f>
        <v>2.1120000000000001</v>
      </c>
      <c r="AR165" s="22" t="s">
        <v>154</v>
      </c>
      <c r="AT165" s="22" t="s">
        <v>149</v>
      </c>
      <c r="AU165" s="22" t="s">
        <v>85</v>
      </c>
      <c r="AY165" s="22" t="s">
        <v>147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22" t="s">
        <v>83</v>
      </c>
      <c r="BK165" s="201">
        <f>ROUND(I165*H165,2)</f>
        <v>0</v>
      </c>
      <c r="BL165" s="22" t="s">
        <v>154</v>
      </c>
      <c r="BM165" s="22" t="s">
        <v>1234</v>
      </c>
    </row>
    <row r="166" spans="2:65" s="11" customFormat="1" x14ac:dyDescent="0.3">
      <c r="B166" s="202"/>
      <c r="C166" s="203"/>
      <c r="D166" s="204" t="s">
        <v>156</v>
      </c>
      <c r="E166" s="205" t="s">
        <v>23</v>
      </c>
      <c r="F166" s="206" t="s">
        <v>1235</v>
      </c>
      <c r="G166" s="203"/>
      <c r="H166" s="207">
        <v>0.96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156</v>
      </c>
      <c r="AU166" s="213" t="s">
        <v>85</v>
      </c>
      <c r="AV166" s="11" t="s">
        <v>85</v>
      </c>
      <c r="AW166" s="11" t="s">
        <v>38</v>
      </c>
      <c r="AX166" s="11" t="s">
        <v>83</v>
      </c>
      <c r="AY166" s="213" t="s">
        <v>147</v>
      </c>
    </row>
    <row r="167" spans="2:65" s="1" customFormat="1" ht="25.5" customHeight="1" x14ac:dyDescent="0.3">
      <c r="B167" s="39"/>
      <c r="C167" s="190" t="s">
        <v>340</v>
      </c>
      <c r="D167" s="190" t="s">
        <v>149</v>
      </c>
      <c r="E167" s="191" t="s">
        <v>682</v>
      </c>
      <c r="F167" s="192" t="s">
        <v>683</v>
      </c>
      <c r="G167" s="193" t="s">
        <v>258</v>
      </c>
      <c r="H167" s="194">
        <v>0.96</v>
      </c>
      <c r="I167" s="195"/>
      <c r="J167" s="196">
        <f>ROUND(I167*H167,2)</f>
        <v>0</v>
      </c>
      <c r="K167" s="192" t="s">
        <v>153</v>
      </c>
      <c r="L167" s="59"/>
      <c r="M167" s="197" t="s">
        <v>23</v>
      </c>
      <c r="N167" s="198" t="s">
        <v>46</v>
      </c>
      <c r="O167" s="40"/>
      <c r="P167" s="199">
        <f>O167*H167</f>
        <v>0</v>
      </c>
      <c r="Q167" s="199">
        <v>0</v>
      </c>
      <c r="R167" s="199">
        <f>Q167*H167</f>
        <v>0</v>
      </c>
      <c r="S167" s="199">
        <v>2.9000000000000001E-2</v>
      </c>
      <c r="T167" s="200">
        <f>S167*H167</f>
        <v>2.784E-2</v>
      </c>
      <c r="AR167" s="22" t="s">
        <v>154</v>
      </c>
      <c r="AT167" s="22" t="s">
        <v>149</v>
      </c>
      <c r="AU167" s="22" t="s">
        <v>85</v>
      </c>
      <c r="AY167" s="22" t="s">
        <v>147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22" t="s">
        <v>83</v>
      </c>
      <c r="BK167" s="201">
        <f>ROUND(I167*H167,2)</f>
        <v>0</v>
      </c>
      <c r="BL167" s="22" t="s">
        <v>154</v>
      </c>
      <c r="BM167" s="22" t="s">
        <v>1236</v>
      </c>
    </row>
    <row r="168" spans="2:65" s="1" customFormat="1" ht="25.5" customHeight="1" x14ac:dyDescent="0.3">
      <c r="B168" s="39"/>
      <c r="C168" s="190" t="s">
        <v>346</v>
      </c>
      <c r="D168" s="190" t="s">
        <v>149</v>
      </c>
      <c r="E168" s="191" t="s">
        <v>1237</v>
      </c>
      <c r="F168" s="192" t="s">
        <v>1238</v>
      </c>
      <c r="G168" s="193" t="s">
        <v>166</v>
      </c>
      <c r="H168" s="194">
        <v>11</v>
      </c>
      <c r="I168" s="195"/>
      <c r="J168" s="196">
        <f>ROUND(I168*H168,2)</f>
        <v>0</v>
      </c>
      <c r="K168" s="192" t="s">
        <v>153</v>
      </c>
      <c r="L168" s="59"/>
      <c r="M168" s="197" t="s">
        <v>23</v>
      </c>
      <c r="N168" s="198" t="s">
        <v>46</v>
      </c>
      <c r="O168" s="40"/>
      <c r="P168" s="199">
        <f>O168*H168</f>
        <v>0</v>
      </c>
      <c r="Q168" s="199">
        <v>0</v>
      </c>
      <c r="R168" s="199">
        <f>Q168*H168</f>
        <v>0</v>
      </c>
      <c r="S168" s="199">
        <v>0.33</v>
      </c>
      <c r="T168" s="200">
        <f>S168*H168</f>
        <v>3.6300000000000003</v>
      </c>
      <c r="AR168" s="22" t="s">
        <v>154</v>
      </c>
      <c r="AT168" s="22" t="s">
        <v>149</v>
      </c>
      <c r="AU168" s="22" t="s">
        <v>85</v>
      </c>
      <c r="AY168" s="22" t="s">
        <v>147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2" t="s">
        <v>83</v>
      </c>
      <c r="BK168" s="201">
        <f>ROUND(I168*H168,2)</f>
        <v>0</v>
      </c>
      <c r="BL168" s="22" t="s">
        <v>154</v>
      </c>
      <c r="BM168" s="22" t="s">
        <v>1239</v>
      </c>
    </row>
    <row r="169" spans="2:65" s="11" customFormat="1" x14ac:dyDescent="0.3">
      <c r="B169" s="202"/>
      <c r="C169" s="203"/>
      <c r="D169" s="204" t="s">
        <v>156</v>
      </c>
      <c r="E169" s="205" t="s">
        <v>23</v>
      </c>
      <c r="F169" s="206" t="s">
        <v>1240</v>
      </c>
      <c r="G169" s="203"/>
      <c r="H169" s="207">
        <v>11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156</v>
      </c>
      <c r="AU169" s="213" t="s">
        <v>85</v>
      </c>
      <c r="AV169" s="11" t="s">
        <v>85</v>
      </c>
      <c r="AW169" s="11" t="s">
        <v>38</v>
      </c>
      <c r="AX169" s="11" t="s">
        <v>83</v>
      </c>
      <c r="AY169" s="213" t="s">
        <v>147</v>
      </c>
    </row>
    <row r="170" spans="2:65" s="10" customFormat="1" ht="29.85" customHeight="1" x14ac:dyDescent="0.3">
      <c r="B170" s="174"/>
      <c r="C170" s="175"/>
      <c r="D170" s="176" t="s">
        <v>74</v>
      </c>
      <c r="E170" s="188" t="s">
        <v>722</v>
      </c>
      <c r="F170" s="188" t="s">
        <v>723</v>
      </c>
      <c r="G170" s="175"/>
      <c r="H170" s="175"/>
      <c r="I170" s="178"/>
      <c r="J170" s="189">
        <f>BK170</f>
        <v>0</v>
      </c>
      <c r="K170" s="175"/>
      <c r="L170" s="180"/>
      <c r="M170" s="181"/>
      <c r="N170" s="182"/>
      <c r="O170" s="182"/>
      <c r="P170" s="183">
        <f>SUM(P171:P176)</f>
        <v>0</v>
      </c>
      <c r="Q170" s="182"/>
      <c r="R170" s="183">
        <f>SUM(R171:R176)</f>
        <v>0</v>
      </c>
      <c r="S170" s="182"/>
      <c r="T170" s="184">
        <f>SUM(T171:T176)</f>
        <v>0</v>
      </c>
      <c r="AR170" s="185" t="s">
        <v>83</v>
      </c>
      <c r="AT170" s="186" t="s">
        <v>74</v>
      </c>
      <c r="AU170" s="186" t="s">
        <v>83</v>
      </c>
      <c r="AY170" s="185" t="s">
        <v>147</v>
      </c>
      <c r="BK170" s="187">
        <f>SUM(BK171:BK176)</f>
        <v>0</v>
      </c>
    </row>
    <row r="171" spans="2:65" s="1" customFormat="1" ht="25.5" customHeight="1" x14ac:dyDescent="0.3">
      <c r="B171" s="39"/>
      <c r="C171" s="190" t="s">
        <v>350</v>
      </c>
      <c r="D171" s="190" t="s">
        <v>149</v>
      </c>
      <c r="E171" s="191" t="s">
        <v>1241</v>
      </c>
      <c r="F171" s="192" t="s">
        <v>1242</v>
      </c>
      <c r="G171" s="193" t="s">
        <v>308</v>
      </c>
      <c r="H171" s="194">
        <v>21.388999999999999</v>
      </c>
      <c r="I171" s="195"/>
      <c r="J171" s="196">
        <f>ROUND(I171*H171,2)</f>
        <v>0</v>
      </c>
      <c r="K171" s="192" t="s">
        <v>153</v>
      </c>
      <c r="L171" s="59"/>
      <c r="M171" s="197" t="s">
        <v>23</v>
      </c>
      <c r="N171" s="198" t="s">
        <v>46</v>
      </c>
      <c r="O171" s="40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AR171" s="22" t="s">
        <v>154</v>
      </c>
      <c r="AT171" s="22" t="s">
        <v>149</v>
      </c>
      <c r="AU171" s="22" t="s">
        <v>85</v>
      </c>
      <c r="AY171" s="22" t="s">
        <v>147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22" t="s">
        <v>83</v>
      </c>
      <c r="BK171" s="201">
        <f>ROUND(I171*H171,2)</f>
        <v>0</v>
      </c>
      <c r="BL171" s="22" t="s">
        <v>154</v>
      </c>
      <c r="BM171" s="22" t="s">
        <v>1243</v>
      </c>
    </row>
    <row r="172" spans="2:65" s="1" customFormat="1" ht="25.5" customHeight="1" x14ac:dyDescent="0.3">
      <c r="B172" s="39"/>
      <c r="C172" s="190" t="s">
        <v>354</v>
      </c>
      <c r="D172" s="190" t="s">
        <v>149</v>
      </c>
      <c r="E172" s="191" t="s">
        <v>1244</v>
      </c>
      <c r="F172" s="192" t="s">
        <v>1245</v>
      </c>
      <c r="G172" s="193" t="s">
        <v>308</v>
      </c>
      <c r="H172" s="194">
        <v>21.388999999999999</v>
      </c>
      <c r="I172" s="195"/>
      <c r="J172" s="196">
        <f>ROUND(I172*H172,2)</f>
        <v>0</v>
      </c>
      <c r="K172" s="192" t="s">
        <v>153</v>
      </c>
      <c r="L172" s="59"/>
      <c r="M172" s="197" t="s">
        <v>23</v>
      </c>
      <c r="N172" s="198" t="s">
        <v>46</v>
      </c>
      <c r="O172" s="40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AR172" s="22" t="s">
        <v>154</v>
      </c>
      <c r="AT172" s="22" t="s">
        <v>149</v>
      </c>
      <c r="AU172" s="22" t="s">
        <v>85</v>
      </c>
      <c r="AY172" s="22" t="s">
        <v>147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22" t="s">
        <v>83</v>
      </c>
      <c r="BK172" s="201">
        <f>ROUND(I172*H172,2)</f>
        <v>0</v>
      </c>
      <c r="BL172" s="22" t="s">
        <v>154</v>
      </c>
      <c r="BM172" s="22" t="s">
        <v>1246</v>
      </c>
    </row>
    <row r="173" spans="2:65" s="1" customFormat="1" ht="25.5" customHeight="1" x14ac:dyDescent="0.3">
      <c r="B173" s="39"/>
      <c r="C173" s="190" t="s">
        <v>359</v>
      </c>
      <c r="D173" s="190" t="s">
        <v>149</v>
      </c>
      <c r="E173" s="191" t="s">
        <v>729</v>
      </c>
      <c r="F173" s="192" t="s">
        <v>730</v>
      </c>
      <c r="G173" s="193" t="s">
        <v>308</v>
      </c>
      <c r="H173" s="194">
        <v>21.388999999999999</v>
      </c>
      <c r="I173" s="195"/>
      <c r="J173" s="196">
        <f>ROUND(I173*H173,2)</f>
        <v>0</v>
      </c>
      <c r="K173" s="192" t="s">
        <v>153</v>
      </c>
      <c r="L173" s="59"/>
      <c r="M173" s="197" t="s">
        <v>23</v>
      </c>
      <c r="N173" s="198" t="s">
        <v>46</v>
      </c>
      <c r="O173" s="40"/>
      <c r="P173" s="199">
        <f>O173*H173</f>
        <v>0</v>
      </c>
      <c r="Q173" s="199">
        <v>0</v>
      </c>
      <c r="R173" s="199">
        <f>Q173*H173</f>
        <v>0</v>
      </c>
      <c r="S173" s="199">
        <v>0</v>
      </c>
      <c r="T173" s="200">
        <f>S173*H173</f>
        <v>0</v>
      </c>
      <c r="AR173" s="22" t="s">
        <v>154</v>
      </c>
      <c r="AT173" s="22" t="s">
        <v>149</v>
      </c>
      <c r="AU173" s="22" t="s">
        <v>85</v>
      </c>
      <c r="AY173" s="22" t="s">
        <v>147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2" t="s">
        <v>83</v>
      </c>
      <c r="BK173" s="201">
        <f>ROUND(I173*H173,2)</f>
        <v>0</v>
      </c>
      <c r="BL173" s="22" t="s">
        <v>154</v>
      </c>
      <c r="BM173" s="22" t="s">
        <v>1247</v>
      </c>
    </row>
    <row r="174" spans="2:65" s="1" customFormat="1" ht="25.5" customHeight="1" x14ac:dyDescent="0.3">
      <c r="B174" s="39"/>
      <c r="C174" s="190" t="s">
        <v>364</v>
      </c>
      <c r="D174" s="190" t="s">
        <v>149</v>
      </c>
      <c r="E174" s="191" t="s">
        <v>733</v>
      </c>
      <c r="F174" s="192" t="s">
        <v>734</v>
      </c>
      <c r="G174" s="193" t="s">
        <v>308</v>
      </c>
      <c r="H174" s="194">
        <v>320.83499999999998</v>
      </c>
      <c r="I174" s="195"/>
      <c r="J174" s="196">
        <f>ROUND(I174*H174,2)</f>
        <v>0</v>
      </c>
      <c r="K174" s="192" t="s">
        <v>153</v>
      </c>
      <c r="L174" s="59"/>
      <c r="M174" s="197" t="s">
        <v>23</v>
      </c>
      <c r="N174" s="198" t="s">
        <v>46</v>
      </c>
      <c r="O174" s="40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AR174" s="22" t="s">
        <v>154</v>
      </c>
      <c r="AT174" s="22" t="s">
        <v>149</v>
      </c>
      <c r="AU174" s="22" t="s">
        <v>85</v>
      </c>
      <c r="AY174" s="22" t="s">
        <v>147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2" t="s">
        <v>83</v>
      </c>
      <c r="BK174" s="201">
        <f>ROUND(I174*H174,2)</f>
        <v>0</v>
      </c>
      <c r="BL174" s="22" t="s">
        <v>154</v>
      </c>
      <c r="BM174" s="22" t="s">
        <v>1248</v>
      </c>
    </row>
    <row r="175" spans="2:65" s="11" customFormat="1" x14ac:dyDescent="0.3">
      <c r="B175" s="202"/>
      <c r="C175" s="203"/>
      <c r="D175" s="204" t="s">
        <v>156</v>
      </c>
      <c r="E175" s="203"/>
      <c r="F175" s="206" t="s">
        <v>1249</v>
      </c>
      <c r="G175" s="203"/>
      <c r="H175" s="207">
        <v>320.83499999999998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156</v>
      </c>
      <c r="AU175" s="213" t="s">
        <v>85</v>
      </c>
      <c r="AV175" s="11" t="s">
        <v>85</v>
      </c>
      <c r="AW175" s="11" t="s">
        <v>6</v>
      </c>
      <c r="AX175" s="11" t="s">
        <v>83</v>
      </c>
      <c r="AY175" s="213" t="s">
        <v>147</v>
      </c>
    </row>
    <row r="176" spans="2:65" s="1" customFormat="1" ht="38.25" customHeight="1" x14ac:dyDescent="0.3">
      <c r="B176" s="39"/>
      <c r="C176" s="190" t="s">
        <v>368</v>
      </c>
      <c r="D176" s="190" t="s">
        <v>149</v>
      </c>
      <c r="E176" s="191" t="s">
        <v>750</v>
      </c>
      <c r="F176" s="192" t="s">
        <v>751</v>
      </c>
      <c r="G176" s="193" t="s">
        <v>308</v>
      </c>
      <c r="H176" s="194">
        <v>21.388999999999999</v>
      </c>
      <c r="I176" s="195"/>
      <c r="J176" s="196">
        <f>ROUND(I176*H176,2)</f>
        <v>0</v>
      </c>
      <c r="K176" s="192" t="s">
        <v>153</v>
      </c>
      <c r="L176" s="59"/>
      <c r="M176" s="197" t="s">
        <v>23</v>
      </c>
      <c r="N176" s="198" t="s">
        <v>46</v>
      </c>
      <c r="O176" s="40"/>
      <c r="P176" s="199">
        <f>O176*H176</f>
        <v>0</v>
      </c>
      <c r="Q176" s="199">
        <v>0</v>
      </c>
      <c r="R176" s="199">
        <f>Q176*H176</f>
        <v>0</v>
      </c>
      <c r="S176" s="199">
        <v>0</v>
      </c>
      <c r="T176" s="200">
        <f>S176*H176</f>
        <v>0</v>
      </c>
      <c r="AR176" s="22" t="s">
        <v>154</v>
      </c>
      <c r="AT176" s="22" t="s">
        <v>149</v>
      </c>
      <c r="AU176" s="22" t="s">
        <v>85</v>
      </c>
      <c r="AY176" s="22" t="s">
        <v>147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22" t="s">
        <v>83</v>
      </c>
      <c r="BK176" s="201">
        <f>ROUND(I176*H176,2)</f>
        <v>0</v>
      </c>
      <c r="BL176" s="22" t="s">
        <v>154</v>
      </c>
      <c r="BM176" s="22" t="s">
        <v>1250</v>
      </c>
    </row>
    <row r="177" spans="2:65" s="10" customFormat="1" ht="29.85" customHeight="1" x14ac:dyDescent="0.3">
      <c r="B177" s="174"/>
      <c r="C177" s="175"/>
      <c r="D177" s="176" t="s">
        <v>74</v>
      </c>
      <c r="E177" s="188" t="s">
        <v>762</v>
      </c>
      <c r="F177" s="188" t="s">
        <v>763</v>
      </c>
      <c r="G177" s="175"/>
      <c r="H177" s="175"/>
      <c r="I177" s="178"/>
      <c r="J177" s="189">
        <f>BK177</f>
        <v>0</v>
      </c>
      <c r="K177" s="175"/>
      <c r="L177" s="180"/>
      <c r="M177" s="181"/>
      <c r="N177" s="182"/>
      <c r="O177" s="182"/>
      <c r="P177" s="183">
        <f>P178</f>
        <v>0</v>
      </c>
      <c r="Q177" s="182"/>
      <c r="R177" s="183">
        <f>R178</f>
        <v>0</v>
      </c>
      <c r="S177" s="182"/>
      <c r="T177" s="184">
        <f>T178</f>
        <v>0</v>
      </c>
      <c r="AR177" s="185" t="s">
        <v>83</v>
      </c>
      <c r="AT177" s="186" t="s">
        <v>74</v>
      </c>
      <c r="AU177" s="186" t="s">
        <v>83</v>
      </c>
      <c r="AY177" s="185" t="s">
        <v>147</v>
      </c>
      <c r="BK177" s="187">
        <f>BK178</f>
        <v>0</v>
      </c>
    </row>
    <row r="178" spans="2:65" s="1" customFormat="1" ht="25.5" customHeight="1" x14ac:dyDescent="0.3">
      <c r="B178" s="39"/>
      <c r="C178" s="190" t="s">
        <v>372</v>
      </c>
      <c r="D178" s="190" t="s">
        <v>149</v>
      </c>
      <c r="E178" s="191" t="s">
        <v>1251</v>
      </c>
      <c r="F178" s="192" t="s">
        <v>1252</v>
      </c>
      <c r="G178" s="193" t="s">
        <v>308</v>
      </c>
      <c r="H178" s="194">
        <v>148.167</v>
      </c>
      <c r="I178" s="195"/>
      <c r="J178" s="196">
        <f>ROUND(I178*H178,2)</f>
        <v>0</v>
      </c>
      <c r="K178" s="192" t="s">
        <v>153</v>
      </c>
      <c r="L178" s="59"/>
      <c r="M178" s="197" t="s">
        <v>23</v>
      </c>
      <c r="N178" s="198" t="s">
        <v>46</v>
      </c>
      <c r="O178" s="40"/>
      <c r="P178" s="199">
        <f>O178*H178</f>
        <v>0</v>
      </c>
      <c r="Q178" s="199">
        <v>0</v>
      </c>
      <c r="R178" s="199">
        <f>Q178*H178</f>
        <v>0</v>
      </c>
      <c r="S178" s="199">
        <v>0</v>
      </c>
      <c r="T178" s="200">
        <f>S178*H178</f>
        <v>0</v>
      </c>
      <c r="AR178" s="22" t="s">
        <v>154</v>
      </c>
      <c r="AT178" s="22" t="s">
        <v>149</v>
      </c>
      <c r="AU178" s="22" t="s">
        <v>85</v>
      </c>
      <c r="AY178" s="22" t="s">
        <v>147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22" t="s">
        <v>83</v>
      </c>
      <c r="BK178" s="201">
        <f>ROUND(I178*H178,2)</f>
        <v>0</v>
      </c>
      <c r="BL178" s="22" t="s">
        <v>154</v>
      </c>
      <c r="BM178" s="22" t="s">
        <v>1253</v>
      </c>
    </row>
    <row r="179" spans="2:65" s="10" customFormat="1" ht="37.35" customHeight="1" x14ac:dyDescent="0.35">
      <c r="B179" s="174"/>
      <c r="C179" s="175"/>
      <c r="D179" s="176" t="s">
        <v>74</v>
      </c>
      <c r="E179" s="177" t="s">
        <v>768</v>
      </c>
      <c r="F179" s="177" t="s">
        <v>769</v>
      </c>
      <c r="G179" s="175"/>
      <c r="H179" s="175"/>
      <c r="I179" s="178"/>
      <c r="J179" s="179">
        <f>BK179</f>
        <v>0</v>
      </c>
      <c r="K179" s="175"/>
      <c r="L179" s="180"/>
      <c r="M179" s="181"/>
      <c r="N179" s="182"/>
      <c r="O179" s="182"/>
      <c r="P179" s="183">
        <f>P180</f>
        <v>0</v>
      </c>
      <c r="Q179" s="182"/>
      <c r="R179" s="183">
        <f>R180</f>
        <v>0.78400000000000003</v>
      </c>
      <c r="S179" s="182"/>
      <c r="T179" s="184">
        <f>T180</f>
        <v>15.61905</v>
      </c>
      <c r="AR179" s="185" t="s">
        <v>85</v>
      </c>
      <c r="AT179" s="186" t="s">
        <v>74</v>
      </c>
      <c r="AU179" s="186" t="s">
        <v>75</v>
      </c>
      <c r="AY179" s="185" t="s">
        <v>147</v>
      </c>
      <c r="BK179" s="187">
        <f>BK180</f>
        <v>0</v>
      </c>
    </row>
    <row r="180" spans="2:65" s="10" customFormat="1" ht="19.899999999999999" customHeight="1" x14ac:dyDescent="0.3">
      <c r="B180" s="174"/>
      <c r="C180" s="175"/>
      <c r="D180" s="176" t="s">
        <v>74</v>
      </c>
      <c r="E180" s="188" t="s">
        <v>853</v>
      </c>
      <c r="F180" s="188" t="s">
        <v>854</v>
      </c>
      <c r="G180" s="175"/>
      <c r="H180" s="175"/>
      <c r="I180" s="178"/>
      <c r="J180" s="189">
        <f>BK180</f>
        <v>0</v>
      </c>
      <c r="K180" s="175"/>
      <c r="L180" s="180"/>
      <c r="M180" s="181"/>
      <c r="N180" s="182"/>
      <c r="O180" s="182"/>
      <c r="P180" s="183">
        <f>SUM(P181:P223)</f>
        <v>0</v>
      </c>
      <c r="Q180" s="182"/>
      <c r="R180" s="183">
        <f>SUM(R181:R223)</f>
        <v>0.78400000000000003</v>
      </c>
      <c r="S180" s="182"/>
      <c r="T180" s="184">
        <f>SUM(T181:T223)</f>
        <v>15.61905</v>
      </c>
      <c r="AR180" s="185" t="s">
        <v>85</v>
      </c>
      <c r="AT180" s="186" t="s">
        <v>74</v>
      </c>
      <c r="AU180" s="186" t="s">
        <v>83</v>
      </c>
      <c r="AY180" s="185" t="s">
        <v>147</v>
      </c>
      <c r="BK180" s="187">
        <f>SUM(BK181:BK223)</f>
        <v>0</v>
      </c>
    </row>
    <row r="181" spans="2:65" s="1" customFormat="1" ht="25.5" customHeight="1" x14ac:dyDescent="0.3">
      <c r="B181" s="39"/>
      <c r="C181" s="190" t="s">
        <v>376</v>
      </c>
      <c r="D181" s="190" t="s">
        <v>149</v>
      </c>
      <c r="E181" s="191" t="s">
        <v>1254</v>
      </c>
      <c r="F181" s="192" t="s">
        <v>1255</v>
      </c>
      <c r="G181" s="193" t="s">
        <v>199</v>
      </c>
      <c r="H181" s="194">
        <v>305</v>
      </c>
      <c r="I181" s="195"/>
      <c r="J181" s="196">
        <f>ROUND(I181*H181,2)</f>
        <v>0</v>
      </c>
      <c r="K181" s="192" t="s">
        <v>153</v>
      </c>
      <c r="L181" s="59"/>
      <c r="M181" s="197" t="s">
        <v>23</v>
      </c>
      <c r="N181" s="198" t="s">
        <v>46</v>
      </c>
      <c r="O181" s="40"/>
      <c r="P181" s="199">
        <f>O181*H181</f>
        <v>0</v>
      </c>
      <c r="Q181" s="199">
        <v>0</v>
      </c>
      <c r="R181" s="199">
        <f>Q181*H181</f>
        <v>0</v>
      </c>
      <c r="S181" s="199">
        <v>5.1209999999999999E-2</v>
      </c>
      <c r="T181" s="200">
        <f>S181*H181</f>
        <v>15.61905</v>
      </c>
      <c r="AR181" s="22" t="s">
        <v>226</v>
      </c>
      <c r="AT181" s="22" t="s">
        <v>149</v>
      </c>
      <c r="AU181" s="22" t="s">
        <v>85</v>
      </c>
      <c r="AY181" s="22" t="s">
        <v>147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22" t="s">
        <v>83</v>
      </c>
      <c r="BK181" s="201">
        <f>ROUND(I181*H181,2)</f>
        <v>0</v>
      </c>
      <c r="BL181" s="22" t="s">
        <v>226</v>
      </c>
      <c r="BM181" s="22" t="s">
        <v>1256</v>
      </c>
    </row>
    <row r="182" spans="2:65" s="11" customFormat="1" x14ac:dyDescent="0.3">
      <c r="B182" s="202"/>
      <c r="C182" s="203"/>
      <c r="D182" s="204" t="s">
        <v>156</v>
      </c>
      <c r="E182" s="205" t="s">
        <v>23</v>
      </c>
      <c r="F182" s="206" t="s">
        <v>1257</v>
      </c>
      <c r="G182" s="203"/>
      <c r="H182" s="207">
        <v>305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156</v>
      </c>
      <c r="AU182" s="213" t="s">
        <v>85</v>
      </c>
      <c r="AV182" s="11" t="s">
        <v>85</v>
      </c>
      <c r="AW182" s="11" t="s">
        <v>38</v>
      </c>
      <c r="AX182" s="11" t="s">
        <v>83</v>
      </c>
      <c r="AY182" s="213" t="s">
        <v>147</v>
      </c>
    </row>
    <row r="183" spans="2:65" s="1" customFormat="1" ht="16.5" customHeight="1" x14ac:dyDescent="0.3">
      <c r="B183" s="39"/>
      <c r="C183" s="190" t="s">
        <v>380</v>
      </c>
      <c r="D183" s="190" t="s">
        <v>149</v>
      </c>
      <c r="E183" s="191" t="s">
        <v>1258</v>
      </c>
      <c r="F183" s="192" t="s">
        <v>1259</v>
      </c>
      <c r="G183" s="193" t="s">
        <v>199</v>
      </c>
      <c r="H183" s="194">
        <v>12</v>
      </c>
      <c r="I183" s="195"/>
      <c r="J183" s="196">
        <f>ROUND(I183*H183,2)</f>
        <v>0</v>
      </c>
      <c r="K183" s="192" t="s">
        <v>153</v>
      </c>
      <c r="L183" s="59"/>
      <c r="M183" s="197" t="s">
        <v>23</v>
      </c>
      <c r="N183" s="198" t="s">
        <v>46</v>
      </c>
      <c r="O183" s="40"/>
      <c r="P183" s="199">
        <f>O183*H183</f>
        <v>0</v>
      </c>
      <c r="Q183" s="199">
        <v>1.25E-3</v>
      </c>
      <c r="R183" s="199">
        <f>Q183*H183</f>
        <v>1.4999999999999999E-2</v>
      </c>
      <c r="S183" s="199">
        <v>0</v>
      </c>
      <c r="T183" s="200">
        <f>S183*H183</f>
        <v>0</v>
      </c>
      <c r="AR183" s="22" t="s">
        <v>226</v>
      </c>
      <c r="AT183" s="22" t="s">
        <v>149</v>
      </c>
      <c r="AU183" s="22" t="s">
        <v>85</v>
      </c>
      <c r="AY183" s="22" t="s">
        <v>147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22" t="s">
        <v>83</v>
      </c>
      <c r="BK183" s="201">
        <f>ROUND(I183*H183,2)</f>
        <v>0</v>
      </c>
      <c r="BL183" s="22" t="s">
        <v>226</v>
      </c>
      <c r="BM183" s="22" t="s">
        <v>1260</v>
      </c>
    </row>
    <row r="184" spans="2:65" s="11" customFormat="1" x14ac:dyDescent="0.3">
      <c r="B184" s="202"/>
      <c r="C184" s="203"/>
      <c r="D184" s="204" t="s">
        <v>156</v>
      </c>
      <c r="E184" s="205" t="s">
        <v>23</v>
      </c>
      <c r="F184" s="206" t="s">
        <v>1159</v>
      </c>
      <c r="G184" s="203"/>
      <c r="H184" s="207">
        <v>12</v>
      </c>
      <c r="I184" s="208"/>
      <c r="J184" s="203"/>
      <c r="K184" s="203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156</v>
      </c>
      <c r="AU184" s="213" t="s">
        <v>85</v>
      </c>
      <c r="AV184" s="11" t="s">
        <v>85</v>
      </c>
      <c r="AW184" s="11" t="s">
        <v>38</v>
      </c>
      <c r="AX184" s="11" t="s">
        <v>83</v>
      </c>
      <c r="AY184" s="213" t="s">
        <v>147</v>
      </c>
    </row>
    <row r="185" spans="2:65" s="1" customFormat="1" ht="16.5" customHeight="1" x14ac:dyDescent="0.3">
      <c r="B185" s="39"/>
      <c r="C185" s="214" t="s">
        <v>384</v>
      </c>
      <c r="D185" s="214" t="s">
        <v>320</v>
      </c>
      <c r="E185" s="215" t="s">
        <v>1261</v>
      </c>
      <c r="F185" s="216" t="s">
        <v>1262</v>
      </c>
      <c r="G185" s="217" t="s">
        <v>166</v>
      </c>
      <c r="H185" s="218">
        <v>1</v>
      </c>
      <c r="I185" s="219"/>
      <c r="J185" s="220">
        <f>ROUND(I185*H185,2)</f>
        <v>0</v>
      </c>
      <c r="K185" s="216" t="s">
        <v>153</v>
      </c>
      <c r="L185" s="221"/>
      <c r="M185" s="222" t="s">
        <v>23</v>
      </c>
      <c r="N185" s="223" t="s">
        <v>46</v>
      </c>
      <c r="O185" s="40"/>
      <c r="P185" s="199">
        <f>O185*H185</f>
        <v>0</v>
      </c>
      <c r="Q185" s="199">
        <v>2.7999999999999998E-4</v>
      </c>
      <c r="R185" s="199">
        <f>Q185*H185</f>
        <v>2.7999999999999998E-4</v>
      </c>
      <c r="S185" s="199">
        <v>0</v>
      </c>
      <c r="T185" s="200">
        <f>S185*H185</f>
        <v>0</v>
      </c>
      <c r="AR185" s="22" t="s">
        <v>297</v>
      </c>
      <c r="AT185" s="22" t="s">
        <v>320</v>
      </c>
      <c r="AU185" s="22" t="s">
        <v>85</v>
      </c>
      <c r="AY185" s="22" t="s">
        <v>147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22" t="s">
        <v>83</v>
      </c>
      <c r="BK185" s="201">
        <f>ROUND(I185*H185,2)</f>
        <v>0</v>
      </c>
      <c r="BL185" s="22" t="s">
        <v>226</v>
      </c>
      <c r="BM185" s="22" t="s">
        <v>1263</v>
      </c>
    </row>
    <row r="186" spans="2:65" s="11" customFormat="1" x14ac:dyDescent="0.3">
      <c r="B186" s="202"/>
      <c r="C186" s="203"/>
      <c r="D186" s="204" t="s">
        <v>156</v>
      </c>
      <c r="E186" s="205" t="s">
        <v>23</v>
      </c>
      <c r="F186" s="206" t="s">
        <v>1201</v>
      </c>
      <c r="G186" s="203"/>
      <c r="H186" s="207">
        <v>1</v>
      </c>
      <c r="I186" s="208"/>
      <c r="J186" s="203"/>
      <c r="K186" s="203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156</v>
      </c>
      <c r="AU186" s="213" t="s">
        <v>85</v>
      </c>
      <c r="AV186" s="11" t="s">
        <v>85</v>
      </c>
      <c r="AW186" s="11" t="s">
        <v>38</v>
      </c>
      <c r="AX186" s="11" t="s">
        <v>83</v>
      </c>
      <c r="AY186" s="213" t="s">
        <v>147</v>
      </c>
    </row>
    <row r="187" spans="2:65" s="1" customFormat="1" ht="16.5" customHeight="1" x14ac:dyDescent="0.3">
      <c r="B187" s="39"/>
      <c r="C187" s="214" t="s">
        <v>388</v>
      </c>
      <c r="D187" s="214" t="s">
        <v>320</v>
      </c>
      <c r="E187" s="215" t="s">
        <v>1264</v>
      </c>
      <c r="F187" s="216" t="s">
        <v>1265</v>
      </c>
      <c r="G187" s="217" t="s">
        <v>166</v>
      </c>
      <c r="H187" s="218">
        <v>1</v>
      </c>
      <c r="I187" s="219"/>
      <c r="J187" s="220">
        <f>ROUND(I187*H187,2)</f>
        <v>0</v>
      </c>
      <c r="K187" s="216" t="s">
        <v>153</v>
      </c>
      <c r="L187" s="221"/>
      <c r="M187" s="222" t="s">
        <v>23</v>
      </c>
      <c r="N187" s="223" t="s">
        <v>46</v>
      </c>
      <c r="O187" s="40"/>
      <c r="P187" s="199">
        <f>O187*H187</f>
        <v>0</v>
      </c>
      <c r="Q187" s="199">
        <v>7.6000000000000004E-4</v>
      </c>
      <c r="R187" s="199">
        <f>Q187*H187</f>
        <v>7.6000000000000004E-4</v>
      </c>
      <c r="S187" s="199">
        <v>0</v>
      </c>
      <c r="T187" s="200">
        <f>S187*H187</f>
        <v>0</v>
      </c>
      <c r="AR187" s="22" t="s">
        <v>297</v>
      </c>
      <c r="AT187" s="22" t="s">
        <v>320</v>
      </c>
      <c r="AU187" s="22" t="s">
        <v>85</v>
      </c>
      <c r="AY187" s="22" t="s">
        <v>147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22" t="s">
        <v>83</v>
      </c>
      <c r="BK187" s="201">
        <f>ROUND(I187*H187,2)</f>
        <v>0</v>
      </c>
      <c r="BL187" s="22" t="s">
        <v>226</v>
      </c>
      <c r="BM187" s="22" t="s">
        <v>1266</v>
      </c>
    </row>
    <row r="188" spans="2:65" s="11" customFormat="1" x14ac:dyDescent="0.3">
      <c r="B188" s="202"/>
      <c r="C188" s="203"/>
      <c r="D188" s="204" t="s">
        <v>156</v>
      </c>
      <c r="E188" s="205" t="s">
        <v>23</v>
      </c>
      <c r="F188" s="206" t="s">
        <v>1201</v>
      </c>
      <c r="G188" s="203"/>
      <c r="H188" s="207">
        <v>1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156</v>
      </c>
      <c r="AU188" s="213" t="s">
        <v>85</v>
      </c>
      <c r="AV188" s="11" t="s">
        <v>85</v>
      </c>
      <c r="AW188" s="11" t="s">
        <v>38</v>
      </c>
      <c r="AX188" s="11" t="s">
        <v>83</v>
      </c>
      <c r="AY188" s="213" t="s">
        <v>147</v>
      </c>
    </row>
    <row r="189" spans="2:65" s="1" customFormat="1" ht="16.5" customHeight="1" x14ac:dyDescent="0.3">
      <c r="B189" s="39"/>
      <c r="C189" s="190" t="s">
        <v>392</v>
      </c>
      <c r="D189" s="190" t="s">
        <v>149</v>
      </c>
      <c r="E189" s="191" t="s">
        <v>1267</v>
      </c>
      <c r="F189" s="192" t="s">
        <v>1268</v>
      </c>
      <c r="G189" s="193" t="s">
        <v>199</v>
      </c>
      <c r="H189" s="194">
        <v>109</v>
      </c>
      <c r="I189" s="195"/>
      <c r="J189" s="196">
        <f>ROUND(I189*H189,2)</f>
        <v>0</v>
      </c>
      <c r="K189" s="192" t="s">
        <v>153</v>
      </c>
      <c r="L189" s="59"/>
      <c r="M189" s="197" t="s">
        <v>23</v>
      </c>
      <c r="N189" s="198" t="s">
        <v>46</v>
      </c>
      <c r="O189" s="40"/>
      <c r="P189" s="199">
        <f>O189*H189</f>
        <v>0</v>
      </c>
      <c r="Q189" s="199">
        <v>2.7699999999999999E-3</v>
      </c>
      <c r="R189" s="199">
        <f>Q189*H189</f>
        <v>0.30192999999999998</v>
      </c>
      <c r="S189" s="199">
        <v>0</v>
      </c>
      <c r="T189" s="200">
        <f>S189*H189</f>
        <v>0</v>
      </c>
      <c r="AR189" s="22" t="s">
        <v>226</v>
      </c>
      <c r="AT189" s="22" t="s">
        <v>149</v>
      </c>
      <c r="AU189" s="22" t="s">
        <v>85</v>
      </c>
      <c r="AY189" s="22" t="s">
        <v>147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22" t="s">
        <v>83</v>
      </c>
      <c r="BK189" s="201">
        <f>ROUND(I189*H189,2)</f>
        <v>0</v>
      </c>
      <c r="BL189" s="22" t="s">
        <v>226</v>
      </c>
      <c r="BM189" s="22" t="s">
        <v>1269</v>
      </c>
    </row>
    <row r="190" spans="2:65" s="11" customFormat="1" x14ac:dyDescent="0.3">
      <c r="B190" s="202"/>
      <c r="C190" s="203"/>
      <c r="D190" s="204" t="s">
        <v>156</v>
      </c>
      <c r="E190" s="205" t="s">
        <v>23</v>
      </c>
      <c r="F190" s="206" t="s">
        <v>1270</v>
      </c>
      <c r="G190" s="203"/>
      <c r="H190" s="207">
        <v>109</v>
      </c>
      <c r="I190" s="208"/>
      <c r="J190" s="203"/>
      <c r="K190" s="203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156</v>
      </c>
      <c r="AU190" s="213" t="s">
        <v>85</v>
      </c>
      <c r="AV190" s="11" t="s">
        <v>85</v>
      </c>
      <c r="AW190" s="11" t="s">
        <v>38</v>
      </c>
      <c r="AX190" s="11" t="s">
        <v>83</v>
      </c>
      <c r="AY190" s="213" t="s">
        <v>147</v>
      </c>
    </row>
    <row r="191" spans="2:65" s="1" customFormat="1" ht="16.5" customHeight="1" x14ac:dyDescent="0.3">
      <c r="B191" s="39"/>
      <c r="C191" s="214" t="s">
        <v>396</v>
      </c>
      <c r="D191" s="214" t="s">
        <v>320</v>
      </c>
      <c r="E191" s="215" t="s">
        <v>1271</v>
      </c>
      <c r="F191" s="216" t="s">
        <v>1272</v>
      </c>
      <c r="G191" s="217" t="s">
        <v>166</v>
      </c>
      <c r="H191" s="218">
        <v>4</v>
      </c>
      <c r="I191" s="219"/>
      <c r="J191" s="220">
        <f>ROUND(I191*H191,2)</f>
        <v>0</v>
      </c>
      <c r="K191" s="216" t="s">
        <v>153</v>
      </c>
      <c r="L191" s="221"/>
      <c r="M191" s="222" t="s">
        <v>23</v>
      </c>
      <c r="N191" s="223" t="s">
        <v>46</v>
      </c>
      <c r="O191" s="40"/>
      <c r="P191" s="199">
        <f>O191*H191</f>
        <v>0</v>
      </c>
      <c r="Q191" s="199">
        <v>8.8000000000000003E-4</v>
      </c>
      <c r="R191" s="199">
        <f>Q191*H191</f>
        <v>3.5200000000000001E-3</v>
      </c>
      <c r="S191" s="199">
        <v>0</v>
      </c>
      <c r="T191" s="200">
        <f>S191*H191</f>
        <v>0</v>
      </c>
      <c r="AR191" s="22" t="s">
        <v>297</v>
      </c>
      <c r="AT191" s="22" t="s">
        <v>320</v>
      </c>
      <c r="AU191" s="22" t="s">
        <v>85</v>
      </c>
      <c r="AY191" s="22" t="s">
        <v>147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22" t="s">
        <v>83</v>
      </c>
      <c r="BK191" s="201">
        <f>ROUND(I191*H191,2)</f>
        <v>0</v>
      </c>
      <c r="BL191" s="22" t="s">
        <v>226</v>
      </c>
      <c r="BM191" s="22" t="s">
        <v>1273</v>
      </c>
    </row>
    <row r="192" spans="2:65" s="11" customFormat="1" x14ac:dyDescent="0.3">
      <c r="B192" s="202"/>
      <c r="C192" s="203"/>
      <c r="D192" s="204" t="s">
        <v>156</v>
      </c>
      <c r="E192" s="205" t="s">
        <v>23</v>
      </c>
      <c r="F192" s="206" t="s">
        <v>1138</v>
      </c>
      <c r="G192" s="203"/>
      <c r="H192" s="207">
        <v>4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156</v>
      </c>
      <c r="AU192" s="213" t="s">
        <v>85</v>
      </c>
      <c r="AV192" s="11" t="s">
        <v>85</v>
      </c>
      <c r="AW192" s="11" t="s">
        <v>38</v>
      </c>
      <c r="AX192" s="11" t="s">
        <v>83</v>
      </c>
      <c r="AY192" s="213" t="s">
        <v>147</v>
      </c>
    </row>
    <row r="193" spans="2:65" s="1" customFormat="1" ht="16.5" customHeight="1" x14ac:dyDescent="0.3">
      <c r="B193" s="39"/>
      <c r="C193" s="214" t="s">
        <v>400</v>
      </c>
      <c r="D193" s="214" t="s">
        <v>320</v>
      </c>
      <c r="E193" s="215" t="s">
        <v>1274</v>
      </c>
      <c r="F193" s="216" t="s">
        <v>1275</v>
      </c>
      <c r="G193" s="217" t="s">
        <v>166</v>
      </c>
      <c r="H193" s="218">
        <v>25</v>
      </c>
      <c r="I193" s="219"/>
      <c r="J193" s="220">
        <f>ROUND(I193*H193,2)</f>
        <v>0</v>
      </c>
      <c r="K193" s="216" t="s">
        <v>153</v>
      </c>
      <c r="L193" s="221"/>
      <c r="M193" s="222" t="s">
        <v>23</v>
      </c>
      <c r="N193" s="223" t="s">
        <v>46</v>
      </c>
      <c r="O193" s="40"/>
      <c r="P193" s="199">
        <f>O193*H193</f>
        <v>0</v>
      </c>
      <c r="Q193" s="199">
        <v>6.4999999999999997E-4</v>
      </c>
      <c r="R193" s="199">
        <f>Q193*H193</f>
        <v>1.6250000000000001E-2</v>
      </c>
      <c r="S193" s="199">
        <v>0</v>
      </c>
      <c r="T193" s="200">
        <f>S193*H193</f>
        <v>0</v>
      </c>
      <c r="AR193" s="22" t="s">
        <v>297</v>
      </c>
      <c r="AT193" s="22" t="s">
        <v>320</v>
      </c>
      <c r="AU193" s="22" t="s">
        <v>85</v>
      </c>
      <c r="AY193" s="22" t="s">
        <v>147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22" t="s">
        <v>83</v>
      </c>
      <c r="BK193" s="201">
        <f>ROUND(I193*H193,2)</f>
        <v>0</v>
      </c>
      <c r="BL193" s="22" t="s">
        <v>226</v>
      </c>
      <c r="BM193" s="22" t="s">
        <v>1276</v>
      </c>
    </row>
    <row r="194" spans="2:65" s="11" customFormat="1" x14ac:dyDescent="0.3">
      <c r="B194" s="202"/>
      <c r="C194" s="203"/>
      <c r="D194" s="204" t="s">
        <v>156</v>
      </c>
      <c r="E194" s="205" t="s">
        <v>23</v>
      </c>
      <c r="F194" s="206" t="s">
        <v>1277</v>
      </c>
      <c r="G194" s="203"/>
      <c r="H194" s="207">
        <v>25</v>
      </c>
      <c r="I194" s="208"/>
      <c r="J194" s="203"/>
      <c r="K194" s="203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156</v>
      </c>
      <c r="AU194" s="213" t="s">
        <v>85</v>
      </c>
      <c r="AV194" s="11" t="s">
        <v>85</v>
      </c>
      <c r="AW194" s="11" t="s">
        <v>38</v>
      </c>
      <c r="AX194" s="11" t="s">
        <v>83</v>
      </c>
      <c r="AY194" s="213" t="s">
        <v>147</v>
      </c>
    </row>
    <row r="195" spans="2:65" s="1" customFormat="1" ht="16.5" customHeight="1" x14ac:dyDescent="0.3">
      <c r="B195" s="39"/>
      <c r="C195" s="214" t="s">
        <v>406</v>
      </c>
      <c r="D195" s="214" t="s">
        <v>320</v>
      </c>
      <c r="E195" s="215" t="s">
        <v>1278</v>
      </c>
      <c r="F195" s="216" t="s">
        <v>1279</v>
      </c>
      <c r="G195" s="217" t="s">
        <v>166</v>
      </c>
      <c r="H195" s="218">
        <v>4</v>
      </c>
      <c r="I195" s="219"/>
      <c r="J195" s="220">
        <f>ROUND(I195*H195,2)</f>
        <v>0</v>
      </c>
      <c r="K195" s="216" t="s">
        <v>153</v>
      </c>
      <c r="L195" s="221"/>
      <c r="M195" s="222" t="s">
        <v>23</v>
      </c>
      <c r="N195" s="223" t="s">
        <v>46</v>
      </c>
      <c r="O195" s="40"/>
      <c r="P195" s="199">
        <f>O195*H195</f>
        <v>0</v>
      </c>
      <c r="Q195" s="199">
        <v>1.9400000000000001E-3</v>
      </c>
      <c r="R195" s="199">
        <f>Q195*H195</f>
        <v>7.7600000000000004E-3</v>
      </c>
      <c r="S195" s="199">
        <v>0</v>
      </c>
      <c r="T195" s="200">
        <f>S195*H195</f>
        <v>0</v>
      </c>
      <c r="AR195" s="22" t="s">
        <v>297</v>
      </c>
      <c r="AT195" s="22" t="s">
        <v>320</v>
      </c>
      <c r="AU195" s="22" t="s">
        <v>85</v>
      </c>
      <c r="AY195" s="22" t="s">
        <v>147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22" t="s">
        <v>83</v>
      </c>
      <c r="BK195" s="201">
        <f>ROUND(I195*H195,2)</f>
        <v>0</v>
      </c>
      <c r="BL195" s="22" t="s">
        <v>226</v>
      </c>
      <c r="BM195" s="22" t="s">
        <v>1280</v>
      </c>
    </row>
    <row r="196" spans="2:65" s="11" customFormat="1" x14ac:dyDescent="0.3">
      <c r="B196" s="202"/>
      <c r="C196" s="203"/>
      <c r="D196" s="204" t="s">
        <v>156</v>
      </c>
      <c r="E196" s="205" t="s">
        <v>23</v>
      </c>
      <c r="F196" s="206" t="s">
        <v>1138</v>
      </c>
      <c r="G196" s="203"/>
      <c r="H196" s="207">
        <v>4</v>
      </c>
      <c r="I196" s="208"/>
      <c r="J196" s="203"/>
      <c r="K196" s="203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156</v>
      </c>
      <c r="AU196" s="213" t="s">
        <v>85</v>
      </c>
      <c r="AV196" s="11" t="s">
        <v>85</v>
      </c>
      <c r="AW196" s="11" t="s">
        <v>38</v>
      </c>
      <c r="AX196" s="11" t="s">
        <v>83</v>
      </c>
      <c r="AY196" s="213" t="s">
        <v>147</v>
      </c>
    </row>
    <row r="197" spans="2:65" s="1" customFormat="1" ht="16.5" customHeight="1" x14ac:dyDescent="0.3">
      <c r="B197" s="39"/>
      <c r="C197" s="214" t="s">
        <v>413</v>
      </c>
      <c r="D197" s="214" t="s">
        <v>320</v>
      </c>
      <c r="E197" s="215" t="s">
        <v>1281</v>
      </c>
      <c r="F197" s="216" t="s">
        <v>1282</v>
      </c>
      <c r="G197" s="217" t="s">
        <v>166</v>
      </c>
      <c r="H197" s="218">
        <v>4</v>
      </c>
      <c r="I197" s="219"/>
      <c r="J197" s="220">
        <f>ROUND(I197*H197,2)</f>
        <v>0</v>
      </c>
      <c r="K197" s="216" t="s">
        <v>153</v>
      </c>
      <c r="L197" s="221"/>
      <c r="M197" s="222" t="s">
        <v>23</v>
      </c>
      <c r="N197" s="223" t="s">
        <v>46</v>
      </c>
      <c r="O197" s="40"/>
      <c r="P197" s="199">
        <f>O197*H197</f>
        <v>0</v>
      </c>
      <c r="Q197" s="199">
        <v>7.9000000000000001E-4</v>
      </c>
      <c r="R197" s="199">
        <f>Q197*H197</f>
        <v>3.16E-3</v>
      </c>
      <c r="S197" s="199">
        <v>0</v>
      </c>
      <c r="T197" s="200">
        <f>S197*H197</f>
        <v>0</v>
      </c>
      <c r="AR197" s="22" t="s">
        <v>297</v>
      </c>
      <c r="AT197" s="22" t="s">
        <v>320</v>
      </c>
      <c r="AU197" s="22" t="s">
        <v>85</v>
      </c>
      <c r="AY197" s="22" t="s">
        <v>147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22" t="s">
        <v>83</v>
      </c>
      <c r="BK197" s="201">
        <f>ROUND(I197*H197,2)</f>
        <v>0</v>
      </c>
      <c r="BL197" s="22" t="s">
        <v>226</v>
      </c>
      <c r="BM197" s="22" t="s">
        <v>1283</v>
      </c>
    </row>
    <row r="198" spans="2:65" s="11" customFormat="1" x14ac:dyDescent="0.3">
      <c r="B198" s="202"/>
      <c r="C198" s="203"/>
      <c r="D198" s="204" t="s">
        <v>156</v>
      </c>
      <c r="E198" s="205" t="s">
        <v>23</v>
      </c>
      <c r="F198" s="206" t="s">
        <v>1138</v>
      </c>
      <c r="G198" s="203"/>
      <c r="H198" s="207">
        <v>4</v>
      </c>
      <c r="I198" s="208"/>
      <c r="J198" s="203"/>
      <c r="K198" s="203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156</v>
      </c>
      <c r="AU198" s="213" t="s">
        <v>85</v>
      </c>
      <c r="AV198" s="11" t="s">
        <v>85</v>
      </c>
      <c r="AW198" s="11" t="s">
        <v>38</v>
      </c>
      <c r="AX198" s="11" t="s">
        <v>83</v>
      </c>
      <c r="AY198" s="213" t="s">
        <v>147</v>
      </c>
    </row>
    <row r="199" spans="2:65" s="1" customFormat="1" ht="16.5" customHeight="1" x14ac:dyDescent="0.3">
      <c r="B199" s="39"/>
      <c r="C199" s="214" t="s">
        <v>418</v>
      </c>
      <c r="D199" s="214" t="s">
        <v>320</v>
      </c>
      <c r="E199" s="215" t="s">
        <v>1284</v>
      </c>
      <c r="F199" s="216" t="s">
        <v>1285</v>
      </c>
      <c r="G199" s="217" t="s">
        <v>166</v>
      </c>
      <c r="H199" s="218">
        <v>3</v>
      </c>
      <c r="I199" s="219"/>
      <c r="J199" s="220">
        <f>ROUND(I199*H199,2)</f>
        <v>0</v>
      </c>
      <c r="K199" s="216" t="s">
        <v>153</v>
      </c>
      <c r="L199" s="221"/>
      <c r="M199" s="222" t="s">
        <v>23</v>
      </c>
      <c r="N199" s="223" t="s">
        <v>46</v>
      </c>
      <c r="O199" s="40"/>
      <c r="P199" s="199">
        <f>O199*H199</f>
        <v>0</v>
      </c>
      <c r="Q199" s="199">
        <v>1.65E-3</v>
      </c>
      <c r="R199" s="199">
        <f>Q199*H199</f>
        <v>4.9499999999999995E-3</v>
      </c>
      <c r="S199" s="199">
        <v>0</v>
      </c>
      <c r="T199" s="200">
        <f>S199*H199</f>
        <v>0</v>
      </c>
      <c r="AR199" s="22" t="s">
        <v>297</v>
      </c>
      <c r="AT199" s="22" t="s">
        <v>320</v>
      </c>
      <c r="AU199" s="22" t="s">
        <v>85</v>
      </c>
      <c r="AY199" s="22" t="s">
        <v>147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22" t="s">
        <v>83</v>
      </c>
      <c r="BK199" s="201">
        <f>ROUND(I199*H199,2)</f>
        <v>0</v>
      </c>
      <c r="BL199" s="22" t="s">
        <v>226</v>
      </c>
      <c r="BM199" s="22" t="s">
        <v>1286</v>
      </c>
    </row>
    <row r="200" spans="2:65" s="11" customFormat="1" x14ac:dyDescent="0.3">
      <c r="B200" s="202"/>
      <c r="C200" s="203"/>
      <c r="D200" s="204" t="s">
        <v>156</v>
      </c>
      <c r="E200" s="205" t="s">
        <v>23</v>
      </c>
      <c r="F200" s="206" t="s">
        <v>1287</v>
      </c>
      <c r="G200" s="203"/>
      <c r="H200" s="207">
        <v>3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156</v>
      </c>
      <c r="AU200" s="213" t="s">
        <v>85</v>
      </c>
      <c r="AV200" s="11" t="s">
        <v>85</v>
      </c>
      <c r="AW200" s="11" t="s">
        <v>38</v>
      </c>
      <c r="AX200" s="11" t="s">
        <v>83</v>
      </c>
      <c r="AY200" s="213" t="s">
        <v>147</v>
      </c>
    </row>
    <row r="201" spans="2:65" s="1" customFormat="1" ht="16.5" customHeight="1" x14ac:dyDescent="0.3">
      <c r="B201" s="39"/>
      <c r="C201" s="214" t="s">
        <v>423</v>
      </c>
      <c r="D201" s="214" t="s">
        <v>320</v>
      </c>
      <c r="E201" s="215" t="s">
        <v>1288</v>
      </c>
      <c r="F201" s="216" t="s">
        <v>1289</v>
      </c>
      <c r="G201" s="217" t="s">
        <v>166</v>
      </c>
      <c r="H201" s="218">
        <v>2</v>
      </c>
      <c r="I201" s="219"/>
      <c r="J201" s="220">
        <f>ROUND(I201*H201,2)</f>
        <v>0</v>
      </c>
      <c r="K201" s="216" t="s">
        <v>153</v>
      </c>
      <c r="L201" s="221"/>
      <c r="M201" s="222" t="s">
        <v>23</v>
      </c>
      <c r="N201" s="223" t="s">
        <v>46</v>
      </c>
      <c r="O201" s="40"/>
      <c r="P201" s="199">
        <f>O201*H201</f>
        <v>0</v>
      </c>
      <c r="Q201" s="199">
        <v>3.0500000000000002E-3</v>
      </c>
      <c r="R201" s="199">
        <f>Q201*H201</f>
        <v>6.1000000000000004E-3</v>
      </c>
      <c r="S201" s="199">
        <v>0</v>
      </c>
      <c r="T201" s="200">
        <f>S201*H201</f>
        <v>0</v>
      </c>
      <c r="AR201" s="22" t="s">
        <v>297</v>
      </c>
      <c r="AT201" s="22" t="s">
        <v>320</v>
      </c>
      <c r="AU201" s="22" t="s">
        <v>85</v>
      </c>
      <c r="AY201" s="22" t="s">
        <v>147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22" t="s">
        <v>83</v>
      </c>
      <c r="BK201" s="201">
        <f>ROUND(I201*H201,2)</f>
        <v>0</v>
      </c>
      <c r="BL201" s="22" t="s">
        <v>226</v>
      </c>
      <c r="BM201" s="22" t="s">
        <v>1290</v>
      </c>
    </row>
    <row r="202" spans="2:65" s="11" customFormat="1" x14ac:dyDescent="0.3">
      <c r="B202" s="202"/>
      <c r="C202" s="203"/>
      <c r="D202" s="204" t="s">
        <v>156</v>
      </c>
      <c r="E202" s="205" t="s">
        <v>23</v>
      </c>
      <c r="F202" s="206" t="s">
        <v>1291</v>
      </c>
      <c r="G202" s="203"/>
      <c r="H202" s="207">
        <v>2</v>
      </c>
      <c r="I202" s="208"/>
      <c r="J202" s="203"/>
      <c r="K202" s="203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156</v>
      </c>
      <c r="AU202" s="213" t="s">
        <v>85</v>
      </c>
      <c r="AV202" s="11" t="s">
        <v>85</v>
      </c>
      <c r="AW202" s="11" t="s">
        <v>38</v>
      </c>
      <c r="AX202" s="11" t="s">
        <v>83</v>
      </c>
      <c r="AY202" s="213" t="s">
        <v>147</v>
      </c>
    </row>
    <row r="203" spans="2:65" s="1" customFormat="1" ht="16.5" customHeight="1" x14ac:dyDescent="0.3">
      <c r="B203" s="39"/>
      <c r="C203" s="190" t="s">
        <v>430</v>
      </c>
      <c r="D203" s="190" t="s">
        <v>149</v>
      </c>
      <c r="E203" s="191" t="s">
        <v>1292</v>
      </c>
      <c r="F203" s="192" t="s">
        <v>1293</v>
      </c>
      <c r="G203" s="193" t="s">
        <v>199</v>
      </c>
      <c r="H203" s="194">
        <v>19</v>
      </c>
      <c r="I203" s="195"/>
      <c r="J203" s="196">
        <f>ROUND(I203*H203,2)</f>
        <v>0</v>
      </c>
      <c r="K203" s="192" t="s">
        <v>153</v>
      </c>
      <c r="L203" s="59"/>
      <c r="M203" s="197" t="s">
        <v>23</v>
      </c>
      <c r="N203" s="198" t="s">
        <v>46</v>
      </c>
      <c r="O203" s="40"/>
      <c r="P203" s="199">
        <f>O203*H203</f>
        <v>0</v>
      </c>
      <c r="Q203" s="199">
        <v>4.4000000000000003E-3</v>
      </c>
      <c r="R203" s="199">
        <f>Q203*H203</f>
        <v>8.3600000000000008E-2</v>
      </c>
      <c r="S203" s="199">
        <v>0</v>
      </c>
      <c r="T203" s="200">
        <f>S203*H203</f>
        <v>0</v>
      </c>
      <c r="AR203" s="22" t="s">
        <v>226</v>
      </c>
      <c r="AT203" s="22" t="s">
        <v>149</v>
      </c>
      <c r="AU203" s="22" t="s">
        <v>85</v>
      </c>
      <c r="AY203" s="22" t="s">
        <v>147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22" t="s">
        <v>83</v>
      </c>
      <c r="BK203" s="201">
        <f>ROUND(I203*H203,2)</f>
        <v>0</v>
      </c>
      <c r="BL203" s="22" t="s">
        <v>226</v>
      </c>
      <c r="BM203" s="22" t="s">
        <v>1294</v>
      </c>
    </row>
    <row r="204" spans="2:65" s="11" customFormat="1" x14ac:dyDescent="0.3">
      <c r="B204" s="202"/>
      <c r="C204" s="203"/>
      <c r="D204" s="204" t="s">
        <v>156</v>
      </c>
      <c r="E204" s="205" t="s">
        <v>23</v>
      </c>
      <c r="F204" s="206" t="s">
        <v>1295</v>
      </c>
      <c r="G204" s="203"/>
      <c r="H204" s="207">
        <v>19</v>
      </c>
      <c r="I204" s="208"/>
      <c r="J204" s="203"/>
      <c r="K204" s="203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156</v>
      </c>
      <c r="AU204" s="213" t="s">
        <v>85</v>
      </c>
      <c r="AV204" s="11" t="s">
        <v>85</v>
      </c>
      <c r="AW204" s="11" t="s">
        <v>38</v>
      </c>
      <c r="AX204" s="11" t="s">
        <v>83</v>
      </c>
      <c r="AY204" s="213" t="s">
        <v>147</v>
      </c>
    </row>
    <row r="205" spans="2:65" s="1" customFormat="1" ht="16.5" customHeight="1" x14ac:dyDescent="0.3">
      <c r="B205" s="39"/>
      <c r="C205" s="190" t="s">
        <v>435</v>
      </c>
      <c r="D205" s="190" t="s">
        <v>149</v>
      </c>
      <c r="E205" s="191" t="s">
        <v>1296</v>
      </c>
      <c r="F205" s="192" t="s">
        <v>1297</v>
      </c>
      <c r="G205" s="193" t="s">
        <v>199</v>
      </c>
      <c r="H205" s="194">
        <v>11</v>
      </c>
      <c r="I205" s="195"/>
      <c r="J205" s="196">
        <f>ROUND(I205*H205,2)</f>
        <v>0</v>
      </c>
      <c r="K205" s="192" t="s">
        <v>153</v>
      </c>
      <c r="L205" s="59"/>
      <c r="M205" s="197" t="s">
        <v>23</v>
      </c>
      <c r="N205" s="198" t="s">
        <v>46</v>
      </c>
      <c r="O205" s="40"/>
      <c r="P205" s="199">
        <f>O205*H205</f>
        <v>0</v>
      </c>
      <c r="Q205" s="199">
        <v>7.2399999999999999E-3</v>
      </c>
      <c r="R205" s="199">
        <f>Q205*H205</f>
        <v>7.9640000000000002E-2</v>
      </c>
      <c r="S205" s="199">
        <v>0</v>
      </c>
      <c r="T205" s="200">
        <f>S205*H205</f>
        <v>0</v>
      </c>
      <c r="AR205" s="22" t="s">
        <v>226</v>
      </c>
      <c r="AT205" s="22" t="s">
        <v>149</v>
      </c>
      <c r="AU205" s="22" t="s">
        <v>85</v>
      </c>
      <c r="AY205" s="22" t="s">
        <v>147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22" t="s">
        <v>83</v>
      </c>
      <c r="BK205" s="201">
        <f>ROUND(I205*H205,2)</f>
        <v>0</v>
      </c>
      <c r="BL205" s="22" t="s">
        <v>226</v>
      </c>
      <c r="BM205" s="22" t="s">
        <v>1298</v>
      </c>
    </row>
    <row r="206" spans="2:65" s="11" customFormat="1" x14ac:dyDescent="0.3">
      <c r="B206" s="202"/>
      <c r="C206" s="203"/>
      <c r="D206" s="204" t="s">
        <v>156</v>
      </c>
      <c r="E206" s="205" t="s">
        <v>23</v>
      </c>
      <c r="F206" s="206" t="s">
        <v>1240</v>
      </c>
      <c r="G206" s="203"/>
      <c r="H206" s="207">
        <v>11</v>
      </c>
      <c r="I206" s="208"/>
      <c r="J206" s="203"/>
      <c r="K206" s="203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156</v>
      </c>
      <c r="AU206" s="213" t="s">
        <v>85</v>
      </c>
      <c r="AV206" s="11" t="s">
        <v>85</v>
      </c>
      <c r="AW206" s="11" t="s">
        <v>38</v>
      </c>
      <c r="AX206" s="11" t="s">
        <v>83</v>
      </c>
      <c r="AY206" s="213" t="s">
        <v>147</v>
      </c>
    </row>
    <row r="207" spans="2:65" s="1" customFormat="1" ht="16.5" customHeight="1" x14ac:dyDescent="0.3">
      <c r="B207" s="39"/>
      <c r="C207" s="190" t="s">
        <v>440</v>
      </c>
      <c r="D207" s="190" t="s">
        <v>149</v>
      </c>
      <c r="E207" s="191" t="s">
        <v>856</v>
      </c>
      <c r="F207" s="192" t="s">
        <v>857</v>
      </c>
      <c r="G207" s="193" t="s">
        <v>199</v>
      </c>
      <c r="H207" s="194">
        <v>19</v>
      </c>
      <c r="I207" s="195"/>
      <c r="J207" s="196">
        <f>ROUND(I207*H207,2)</f>
        <v>0</v>
      </c>
      <c r="K207" s="192" t="s">
        <v>153</v>
      </c>
      <c r="L207" s="59"/>
      <c r="M207" s="197" t="s">
        <v>23</v>
      </c>
      <c r="N207" s="198" t="s">
        <v>46</v>
      </c>
      <c r="O207" s="40"/>
      <c r="P207" s="199">
        <f>O207*H207</f>
        <v>0</v>
      </c>
      <c r="Q207" s="199">
        <v>1.1599999999999999E-2</v>
      </c>
      <c r="R207" s="199">
        <f>Q207*H207</f>
        <v>0.22039999999999998</v>
      </c>
      <c r="S207" s="199">
        <v>0</v>
      </c>
      <c r="T207" s="200">
        <f>S207*H207</f>
        <v>0</v>
      </c>
      <c r="AR207" s="22" t="s">
        <v>226</v>
      </c>
      <c r="AT207" s="22" t="s">
        <v>149</v>
      </c>
      <c r="AU207" s="22" t="s">
        <v>85</v>
      </c>
      <c r="AY207" s="22" t="s">
        <v>147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22" t="s">
        <v>83</v>
      </c>
      <c r="BK207" s="201">
        <f>ROUND(I207*H207,2)</f>
        <v>0</v>
      </c>
      <c r="BL207" s="22" t="s">
        <v>226</v>
      </c>
      <c r="BM207" s="22" t="s">
        <v>1299</v>
      </c>
    </row>
    <row r="208" spans="2:65" s="11" customFormat="1" x14ac:dyDescent="0.3">
      <c r="B208" s="202"/>
      <c r="C208" s="203"/>
      <c r="D208" s="204" t="s">
        <v>156</v>
      </c>
      <c r="E208" s="205" t="s">
        <v>23</v>
      </c>
      <c r="F208" s="206" t="s">
        <v>1295</v>
      </c>
      <c r="G208" s="203"/>
      <c r="H208" s="207">
        <v>19</v>
      </c>
      <c r="I208" s="208"/>
      <c r="J208" s="203"/>
      <c r="K208" s="203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156</v>
      </c>
      <c r="AU208" s="213" t="s">
        <v>85</v>
      </c>
      <c r="AV208" s="11" t="s">
        <v>85</v>
      </c>
      <c r="AW208" s="11" t="s">
        <v>38</v>
      </c>
      <c r="AX208" s="11" t="s">
        <v>83</v>
      </c>
      <c r="AY208" s="213" t="s">
        <v>147</v>
      </c>
    </row>
    <row r="209" spans="2:65" s="1" customFormat="1" ht="16.5" customHeight="1" x14ac:dyDescent="0.3">
      <c r="B209" s="39"/>
      <c r="C209" s="190" t="s">
        <v>445</v>
      </c>
      <c r="D209" s="190" t="s">
        <v>149</v>
      </c>
      <c r="E209" s="191" t="s">
        <v>1300</v>
      </c>
      <c r="F209" s="192" t="s">
        <v>1301</v>
      </c>
      <c r="G209" s="193" t="s">
        <v>199</v>
      </c>
      <c r="H209" s="194">
        <v>19</v>
      </c>
      <c r="I209" s="195"/>
      <c r="J209" s="196">
        <f>ROUND(I209*H209,2)</f>
        <v>0</v>
      </c>
      <c r="K209" s="192" t="s">
        <v>153</v>
      </c>
      <c r="L209" s="59"/>
      <c r="M209" s="197" t="s">
        <v>23</v>
      </c>
      <c r="N209" s="198" t="s">
        <v>46</v>
      </c>
      <c r="O209" s="40"/>
      <c r="P209" s="199">
        <f>O209*H209</f>
        <v>0</v>
      </c>
      <c r="Q209" s="199">
        <v>8.9999999999999998E-4</v>
      </c>
      <c r="R209" s="199">
        <f>Q209*H209</f>
        <v>1.7100000000000001E-2</v>
      </c>
      <c r="S209" s="199">
        <v>0</v>
      </c>
      <c r="T209" s="200">
        <f>S209*H209</f>
        <v>0</v>
      </c>
      <c r="AR209" s="22" t="s">
        <v>226</v>
      </c>
      <c r="AT209" s="22" t="s">
        <v>149</v>
      </c>
      <c r="AU209" s="22" t="s">
        <v>85</v>
      </c>
      <c r="AY209" s="22" t="s">
        <v>147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22" t="s">
        <v>83</v>
      </c>
      <c r="BK209" s="201">
        <f>ROUND(I209*H209,2)</f>
        <v>0</v>
      </c>
      <c r="BL209" s="22" t="s">
        <v>226</v>
      </c>
      <c r="BM209" s="22" t="s">
        <v>1302</v>
      </c>
    </row>
    <row r="210" spans="2:65" s="11" customFormat="1" x14ac:dyDescent="0.3">
      <c r="B210" s="202"/>
      <c r="C210" s="203"/>
      <c r="D210" s="204" t="s">
        <v>156</v>
      </c>
      <c r="E210" s="205" t="s">
        <v>23</v>
      </c>
      <c r="F210" s="206" t="s">
        <v>1295</v>
      </c>
      <c r="G210" s="203"/>
      <c r="H210" s="207">
        <v>19</v>
      </c>
      <c r="I210" s="208"/>
      <c r="J210" s="203"/>
      <c r="K210" s="203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156</v>
      </c>
      <c r="AU210" s="213" t="s">
        <v>85</v>
      </c>
      <c r="AV210" s="11" t="s">
        <v>85</v>
      </c>
      <c r="AW210" s="11" t="s">
        <v>38</v>
      </c>
      <c r="AX210" s="11" t="s">
        <v>83</v>
      </c>
      <c r="AY210" s="213" t="s">
        <v>147</v>
      </c>
    </row>
    <row r="211" spans="2:65" s="1" customFormat="1" ht="16.5" customHeight="1" x14ac:dyDescent="0.3">
      <c r="B211" s="39"/>
      <c r="C211" s="214" t="s">
        <v>450</v>
      </c>
      <c r="D211" s="214" t="s">
        <v>320</v>
      </c>
      <c r="E211" s="215" t="s">
        <v>1303</v>
      </c>
      <c r="F211" s="216" t="s">
        <v>1304</v>
      </c>
      <c r="G211" s="217" t="s">
        <v>166</v>
      </c>
      <c r="H211" s="218">
        <v>8</v>
      </c>
      <c r="I211" s="219"/>
      <c r="J211" s="220">
        <f>ROUND(I211*H211,2)</f>
        <v>0</v>
      </c>
      <c r="K211" s="216" t="s">
        <v>153</v>
      </c>
      <c r="L211" s="221"/>
      <c r="M211" s="222" t="s">
        <v>23</v>
      </c>
      <c r="N211" s="223" t="s">
        <v>46</v>
      </c>
      <c r="O211" s="40"/>
      <c r="P211" s="199">
        <f>O211*H211</f>
        <v>0</v>
      </c>
      <c r="Q211" s="199">
        <v>4.0000000000000002E-4</v>
      </c>
      <c r="R211" s="199">
        <f>Q211*H211</f>
        <v>3.2000000000000002E-3</v>
      </c>
      <c r="S211" s="199">
        <v>0</v>
      </c>
      <c r="T211" s="200">
        <f>S211*H211</f>
        <v>0</v>
      </c>
      <c r="AR211" s="22" t="s">
        <v>297</v>
      </c>
      <c r="AT211" s="22" t="s">
        <v>320</v>
      </c>
      <c r="AU211" s="22" t="s">
        <v>85</v>
      </c>
      <c r="AY211" s="22" t="s">
        <v>147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22" t="s">
        <v>83</v>
      </c>
      <c r="BK211" s="201">
        <f>ROUND(I211*H211,2)</f>
        <v>0</v>
      </c>
      <c r="BL211" s="22" t="s">
        <v>226</v>
      </c>
      <c r="BM211" s="22" t="s">
        <v>1305</v>
      </c>
    </row>
    <row r="212" spans="2:65" s="11" customFormat="1" x14ac:dyDescent="0.3">
      <c r="B212" s="202"/>
      <c r="C212" s="203"/>
      <c r="D212" s="204" t="s">
        <v>156</v>
      </c>
      <c r="E212" s="205" t="s">
        <v>23</v>
      </c>
      <c r="F212" s="206" t="s">
        <v>1306</v>
      </c>
      <c r="G212" s="203"/>
      <c r="H212" s="207">
        <v>8</v>
      </c>
      <c r="I212" s="208"/>
      <c r="J212" s="203"/>
      <c r="K212" s="203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156</v>
      </c>
      <c r="AU212" s="213" t="s">
        <v>85</v>
      </c>
      <c r="AV212" s="11" t="s">
        <v>85</v>
      </c>
      <c r="AW212" s="11" t="s">
        <v>38</v>
      </c>
      <c r="AX212" s="11" t="s">
        <v>83</v>
      </c>
      <c r="AY212" s="213" t="s">
        <v>147</v>
      </c>
    </row>
    <row r="213" spans="2:65" s="1" customFormat="1" ht="16.5" customHeight="1" x14ac:dyDescent="0.3">
      <c r="B213" s="39"/>
      <c r="C213" s="214" t="s">
        <v>455</v>
      </c>
      <c r="D213" s="214" t="s">
        <v>320</v>
      </c>
      <c r="E213" s="215" t="s">
        <v>1307</v>
      </c>
      <c r="F213" s="216" t="s">
        <v>1308</v>
      </c>
      <c r="G213" s="217" t="s">
        <v>166</v>
      </c>
      <c r="H213" s="218">
        <v>8</v>
      </c>
      <c r="I213" s="219"/>
      <c r="J213" s="220">
        <f>ROUND(I213*H213,2)</f>
        <v>0</v>
      </c>
      <c r="K213" s="216" t="s">
        <v>153</v>
      </c>
      <c r="L213" s="221"/>
      <c r="M213" s="222" t="s">
        <v>23</v>
      </c>
      <c r="N213" s="223" t="s">
        <v>46</v>
      </c>
      <c r="O213" s="40"/>
      <c r="P213" s="199">
        <f>O213*H213</f>
        <v>0</v>
      </c>
      <c r="Q213" s="199">
        <v>5.1999999999999995E-4</v>
      </c>
      <c r="R213" s="199">
        <f>Q213*H213</f>
        <v>4.1599999999999996E-3</v>
      </c>
      <c r="S213" s="199">
        <v>0</v>
      </c>
      <c r="T213" s="200">
        <f>S213*H213</f>
        <v>0</v>
      </c>
      <c r="AR213" s="22" t="s">
        <v>297</v>
      </c>
      <c r="AT213" s="22" t="s">
        <v>320</v>
      </c>
      <c r="AU213" s="22" t="s">
        <v>85</v>
      </c>
      <c r="AY213" s="22" t="s">
        <v>147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22" t="s">
        <v>83</v>
      </c>
      <c r="BK213" s="201">
        <f>ROUND(I213*H213,2)</f>
        <v>0</v>
      </c>
      <c r="BL213" s="22" t="s">
        <v>226</v>
      </c>
      <c r="BM213" s="22" t="s">
        <v>1309</v>
      </c>
    </row>
    <row r="214" spans="2:65" s="11" customFormat="1" x14ac:dyDescent="0.3">
      <c r="B214" s="202"/>
      <c r="C214" s="203"/>
      <c r="D214" s="204" t="s">
        <v>156</v>
      </c>
      <c r="E214" s="205" t="s">
        <v>23</v>
      </c>
      <c r="F214" s="206" t="s">
        <v>1306</v>
      </c>
      <c r="G214" s="203"/>
      <c r="H214" s="207">
        <v>8</v>
      </c>
      <c r="I214" s="208"/>
      <c r="J214" s="203"/>
      <c r="K214" s="203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156</v>
      </c>
      <c r="AU214" s="213" t="s">
        <v>85</v>
      </c>
      <c r="AV214" s="11" t="s">
        <v>85</v>
      </c>
      <c r="AW214" s="11" t="s">
        <v>38</v>
      </c>
      <c r="AX214" s="11" t="s">
        <v>83</v>
      </c>
      <c r="AY214" s="213" t="s">
        <v>147</v>
      </c>
    </row>
    <row r="215" spans="2:65" s="1" customFormat="1" ht="25.5" customHeight="1" x14ac:dyDescent="0.3">
      <c r="B215" s="39"/>
      <c r="C215" s="190" t="s">
        <v>460</v>
      </c>
      <c r="D215" s="190" t="s">
        <v>149</v>
      </c>
      <c r="E215" s="191" t="s">
        <v>1310</v>
      </c>
      <c r="F215" s="192" t="s">
        <v>1311</v>
      </c>
      <c r="G215" s="193" t="s">
        <v>166</v>
      </c>
      <c r="H215" s="194">
        <v>8</v>
      </c>
      <c r="I215" s="195"/>
      <c r="J215" s="196">
        <f>ROUND(I215*H215,2)</f>
        <v>0</v>
      </c>
      <c r="K215" s="192" t="s">
        <v>153</v>
      </c>
      <c r="L215" s="59"/>
      <c r="M215" s="197" t="s">
        <v>23</v>
      </c>
      <c r="N215" s="198" t="s">
        <v>46</v>
      </c>
      <c r="O215" s="40"/>
      <c r="P215" s="199">
        <f>O215*H215</f>
        <v>0</v>
      </c>
      <c r="Q215" s="199">
        <v>0</v>
      </c>
      <c r="R215" s="199">
        <f>Q215*H215</f>
        <v>0</v>
      </c>
      <c r="S215" s="199">
        <v>0</v>
      </c>
      <c r="T215" s="200">
        <f>S215*H215</f>
        <v>0</v>
      </c>
      <c r="AR215" s="22" t="s">
        <v>226</v>
      </c>
      <c r="AT215" s="22" t="s">
        <v>149</v>
      </c>
      <c r="AU215" s="22" t="s">
        <v>85</v>
      </c>
      <c r="AY215" s="22" t="s">
        <v>147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22" t="s">
        <v>83</v>
      </c>
      <c r="BK215" s="201">
        <f>ROUND(I215*H215,2)</f>
        <v>0</v>
      </c>
      <c r="BL215" s="22" t="s">
        <v>226</v>
      </c>
      <c r="BM215" s="22" t="s">
        <v>1312</v>
      </c>
    </row>
    <row r="216" spans="2:65" s="11" customFormat="1" x14ac:dyDescent="0.3">
      <c r="B216" s="202"/>
      <c r="C216" s="203"/>
      <c r="D216" s="204" t="s">
        <v>156</v>
      </c>
      <c r="E216" s="205" t="s">
        <v>23</v>
      </c>
      <c r="F216" s="206" t="s">
        <v>1313</v>
      </c>
      <c r="G216" s="203"/>
      <c r="H216" s="207">
        <v>8</v>
      </c>
      <c r="I216" s="208"/>
      <c r="J216" s="203"/>
      <c r="K216" s="203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156</v>
      </c>
      <c r="AU216" s="213" t="s">
        <v>85</v>
      </c>
      <c r="AV216" s="11" t="s">
        <v>85</v>
      </c>
      <c r="AW216" s="11" t="s">
        <v>38</v>
      </c>
      <c r="AX216" s="11" t="s">
        <v>83</v>
      </c>
      <c r="AY216" s="213" t="s">
        <v>147</v>
      </c>
    </row>
    <row r="217" spans="2:65" s="1" customFormat="1" ht="25.5" customHeight="1" x14ac:dyDescent="0.3">
      <c r="B217" s="39"/>
      <c r="C217" s="190" t="s">
        <v>464</v>
      </c>
      <c r="D217" s="190" t="s">
        <v>149</v>
      </c>
      <c r="E217" s="191" t="s">
        <v>1314</v>
      </c>
      <c r="F217" s="192" t="s">
        <v>1315</v>
      </c>
      <c r="G217" s="193" t="s">
        <v>166</v>
      </c>
      <c r="H217" s="194">
        <v>1</v>
      </c>
      <c r="I217" s="195"/>
      <c r="J217" s="196">
        <f>ROUND(I217*H217,2)</f>
        <v>0</v>
      </c>
      <c r="K217" s="192" t="s">
        <v>23</v>
      </c>
      <c r="L217" s="59"/>
      <c r="M217" s="197" t="s">
        <v>23</v>
      </c>
      <c r="N217" s="198" t="s">
        <v>46</v>
      </c>
      <c r="O217" s="40"/>
      <c r="P217" s="199">
        <f>O217*H217</f>
        <v>0</v>
      </c>
      <c r="Q217" s="199">
        <v>1.0189999999999999E-2</v>
      </c>
      <c r="R217" s="199">
        <f>Q217*H217</f>
        <v>1.0189999999999999E-2</v>
      </c>
      <c r="S217" s="199">
        <v>0</v>
      </c>
      <c r="T217" s="200">
        <f>S217*H217</f>
        <v>0</v>
      </c>
      <c r="AR217" s="22" t="s">
        <v>226</v>
      </c>
      <c r="AT217" s="22" t="s">
        <v>149</v>
      </c>
      <c r="AU217" s="22" t="s">
        <v>85</v>
      </c>
      <c r="AY217" s="22" t="s">
        <v>147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22" t="s">
        <v>83</v>
      </c>
      <c r="BK217" s="201">
        <f>ROUND(I217*H217,2)</f>
        <v>0</v>
      </c>
      <c r="BL217" s="22" t="s">
        <v>226</v>
      </c>
      <c r="BM217" s="22" t="s">
        <v>1316</v>
      </c>
    </row>
    <row r="218" spans="2:65" s="11" customFormat="1" x14ac:dyDescent="0.3">
      <c r="B218" s="202"/>
      <c r="C218" s="203"/>
      <c r="D218" s="204" t="s">
        <v>156</v>
      </c>
      <c r="E218" s="205" t="s">
        <v>23</v>
      </c>
      <c r="F218" s="206" t="s">
        <v>1201</v>
      </c>
      <c r="G218" s="203"/>
      <c r="H218" s="207">
        <v>1</v>
      </c>
      <c r="I218" s="208"/>
      <c r="J218" s="203"/>
      <c r="K218" s="203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156</v>
      </c>
      <c r="AU218" s="213" t="s">
        <v>85</v>
      </c>
      <c r="AV218" s="11" t="s">
        <v>85</v>
      </c>
      <c r="AW218" s="11" t="s">
        <v>38</v>
      </c>
      <c r="AX218" s="11" t="s">
        <v>83</v>
      </c>
      <c r="AY218" s="213" t="s">
        <v>147</v>
      </c>
    </row>
    <row r="219" spans="2:65" s="1" customFormat="1" ht="16.5" customHeight="1" x14ac:dyDescent="0.3">
      <c r="B219" s="39"/>
      <c r="C219" s="190" t="s">
        <v>470</v>
      </c>
      <c r="D219" s="190" t="s">
        <v>149</v>
      </c>
      <c r="E219" s="191" t="s">
        <v>1317</v>
      </c>
      <c r="F219" s="192" t="s">
        <v>1318</v>
      </c>
      <c r="G219" s="193" t="s">
        <v>166</v>
      </c>
      <c r="H219" s="194">
        <v>4</v>
      </c>
      <c r="I219" s="195"/>
      <c r="J219" s="196">
        <f>ROUND(I219*H219,2)</f>
        <v>0</v>
      </c>
      <c r="K219" s="192" t="s">
        <v>23</v>
      </c>
      <c r="L219" s="59"/>
      <c r="M219" s="197" t="s">
        <v>23</v>
      </c>
      <c r="N219" s="198" t="s">
        <v>46</v>
      </c>
      <c r="O219" s="40"/>
      <c r="P219" s="199">
        <f>O219*H219</f>
        <v>0</v>
      </c>
      <c r="Q219" s="199">
        <v>1.5E-3</v>
      </c>
      <c r="R219" s="199">
        <f>Q219*H219</f>
        <v>6.0000000000000001E-3</v>
      </c>
      <c r="S219" s="199">
        <v>0</v>
      </c>
      <c r="T219" s="200">
        <f>S219*H219</f>
        <v>0</v>
      </c>
      <c r="AR219" s="22" t="s">
        <v>226</v>
      </c>
      <c r="AT219" s="22" t="s">
        <v>149</v>
      </c>
      <c r="AU219" s="22" t="s">
        <v>85</v>
      </c>
      <c r="AY219" s="22" t="s">
        <v>147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22" t="s">
        <v>83</v>
      </c>
      <c r="BK219" s="201">
        <f>ROUND(I219*H219,2)</f>
        <v>0</v>
      </c>
      <c r="BL219" s="22" t="s">
        <v>226</v>
      </c>
      <c r="BM219" s="22" t="s">
        <v>1319</v>
      </c>
    </row>
    <row r="220" spans="2:65" s="11" customFormat="1" x14ac:dyDescent="0.3">
      <c r="B220" s="202"/>
      <c r="C220" s="203"/>
      <c r="D220" s="204" t="s">
        <v>156</v>
      </c>
      <c r="E220" s="205" t="s">
        <v>23</v>
      </c>
      <c r="F220" s="206" t="s">
        <v>1138</v>
      </c>
      <c r="G220" s="203"/>
      <c r="H220" s="207">
        <v>4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156</v>
      </c>
      <c r="AU220" s="213" t="s">
        <v>85</v>
      </c>
      <c r="AV220" s="11" t="s">
        <v>85</v>
      </c>
      <c r="AW220" s="11" t="s">
        <v>38</v>
      </c>
      <c r="AX220" s="11" t="s">
        <v>83</v>
      </c>
      <c r="AY220" s="213" t="s">
        <v>147</v>
      </c>
    </row>
    <row r="221" spans="2:65" s="1" customFormat="1" ht="25.5" customHeight="1" x14ac:dyDescent="0.3">
      <c r="B221" s="39"/>
      <c r="C221" s="190" t="s">
        <v>477</v>
      </c>
      <c r="D221" s="190" t="s">
        <v>149</v>
      </c>
      <c r="E221" s="191" t="s">
        <v>1320</v>
      </c>
      <c r="F221" s="192" t="s">
        <v>1321</v>
      </c>
      <c r="G221" s="193" t="s">
        <v>308</v>
      </c>
      <c r="H221" s="194">
        <v>15.619</v>
      </c>
      <c r="I221" s="195"/>
      <c r="J221" s="196">
        <f>ROUND(I221*H221,2)</f>
        <v>0</v>
      </c>
      <c r="K221" s="192" t="s">
        <v>153</v>
      </c>
      <c r="L221" s="59"/>
      <c r="M221" s="197" t="s">
        <v>23</v>
      </c>
      <c r="N221" s="198" t="s">
        <v>46</v>
      </c>
      <c r="O221" s="40"/>
      <c r="P221" s="199">
        <f>O221*H221</f>
        <v>0</v>
      </c>
      <c r="Q221" s="199">
        <v>0</v>
      </c>
      <c r="R221" s="199">
        <f>Q221*H221</f>
        <v>0</v>
      </c>
      <c r="S221" s="199">
        <v>0</v>
      </c>
      <c r="T221" s="200">
        <f>S221*H221</f>
        <v>0</v>
      </c>
      <c r="AR221" s="22" t="s">
        <v>226</v>
      </c>
      <c r="AT221" s="22" t="s">
        <v>149</v>
      </c>
      <c r="AU221" s="22" t="s">
        <v>85</v>
      </c>
      <c r="AY221" s="22" t="s">
        <v>147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22" t="s">
        <v>83</v>
      </c>
      <c r="BK221" s="201">
        <f>ROUND(I221*H221,2)</f>
        <v>0</v>
      </c>
      <c r="BL221" s="22" t="s">
        <v>226</v>
      </c>
      <c r="BM221" s="22" t="s">
        <v>1322</v>
      </c>
    </row>
    <row r="222" spans="2:65" s="1" customFormat="1" ht="38.25" customHeight="1" x14ac:dyDescent="0.3">
      <c r="B222" s="39"/>
      <c r="C222" s="190" t="s">
        <v>482</v>
      </c>
      <c r="D222" s="190" t="s">
        <v>149</v>
      </c>
      <c r="E222" s="191" t="s">
        <v>865</v>
      </c>
      <c r="F222" s="192" t="s">
        <v>866</v>
      </c>
      <c r="G222" s="193" t="s">
        <v>308</v>
      </c>
      <c r="H222" s="194">
        <v>0.78400000000000003</v>
      </c>
      <c r="I222" s="195"/>
      <c r="J222" s="196">
        <f>ROUND(I222*H222,2)</f>
        <v>0</v>
      </c>
      <c r="K222" s="192" t="s">
        <v>153</v>
      </c>
      <c r="L222" s="59"/>
      <c r="M222" s="197" t="s">
        <v>23</v>
      </c>
      <c r="N222" s="198" t="s">
        <v>46</v>
      </c>
      <c r="O222" s="40"/>
      <c r="P222" s="199">
        <f>O222*H222</f>
        <v>0</v>
      </c>
      <c r="Q222" s="199">
        <v>0</v>
      </c>
      <c r="R222" s="199">
        <f>Q222*H222</f>
        <v>0</v>
      </c>
      <c r="S222" s="199">
        <v>0</v>
      </c>
      <c r="T222" s="200">
        <f>S222*H222</f>
        <v>0</v>
      </c>
      <c r="AR222" s="22" t="s">
        <v>226</v>
      </c>
      <c r="AT222" s="22" t="s">
        <v>149</v>
      </c>
      <c r="AU222" s="22" t="s">
        <v>85</v>
      </c>
      <c r="AY222" s="22" t="s">
        <v>147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22" t="s">
        <v>83</v>
      </c>
      <c r="BK222" s="201">
        <f>ROUND(I222*H222,2)</f>
        <v>0</v>
      </c>
      <c r="BL222" s="22" t="s">
        <v>226</v>
      </c>
      <c r="BM222" s="22" t="s">
        <v>1323</v>
      </c>
    </row>
    <row r="223" spans="2:65" s="1" customFormat="1" ht="38.25" customHeight="1" x14ac:dyDescent="0.3">
      <c r="B223" s="39"/>
      <c r="C223" s="190" t="s">
        <v>487</v>
      </c>
      <c r="D223" s="190" t="s">
        <v>149</v>
      </c>
      <c r="E223" s="191" t="s">
        <v>1324</v>
      </c>
      <c r="F223" s="192" t="s">
        <v>1325</v>
      </c>
      <c r="G223" s="193" t="s">
        <v>308</v>
      </c>
      <c r="H223" s="194">
        <v>2.4E-2</v>
      </c>
      <c r="I223" s="195"/>
      <c r="J223" s="196">
        <f>ROUND(I223*H223,2)</f>
        <v>0</v>
      </c>
      <c r="K223" s="192" t="s">
        <v>153</v>
      </c>
      <c r="L223" s="59"/>
      <c r="M223" s="197" t="s">
        <v>23</v>
      </c>
      <c r="N223" s="198" t="s">
        <v>46</v>
      </c>
      <c r="O223" s="40"/>
      <c r="P223" s="199">
        <f>O223*H223</f>
        <v>0</v>
      </c>
      <c r="Q223" s="199">
        <v>0</v>
      </c>
      <c r="R223" s="199">
        <f>Q223*H223</f>
        <v>0</v>
      </c>
      <c r="S223" s="199">
        <v>0</v>
      </c>
      <c r="T223" s="200">
        <f>S223*H223</f>
        <v>0</v>
      </c>
      <c r="AR223" s="22" t="s">
        <v>226</v>
      </c>
      <c r="AT223" s="22" t="s">
        <v>149</v>
      </c>
      <c r="AU223" s="22" t="s">
        <v>85</v>
      </c>
      <c r="AY223" s="22" t="s">
        <v>147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22" t="s">
        <v>83</v>
      </c>
      <c r="BK223" s="201">
        <f>ROUND(I223*H223,2)</f>
        <v>0</v>
      </c>
      <c r="BL223" s="22" t="s">
        <v>226</v>
      </c>
      <c r="BM223" s="22" t="s">
        <v>1326</v>
      </c>
    </row>
    <row r="224" spans="2:65" s="10" customFormat="1" ht="37.35" customHeight="1" x14ac:dyDescent="0.35">
      <c r="B224" s="174"/>
      <c r="C224" s="175"/>
      <c r="D224" s="176" t="s">
        <v>74</v>
      </c>
      <c r="E224" s="177" t="s">
        <v>320</v>
      </c>
      <c r="F224" s="177" t="s">
        <v>1101</v>
      </c>
      <c r="G224" s="175"/>
      <c r="H224" s="175"/>
      <c r="I224" s="178"/>
      <c r="J224" s="179">
        <f>BK224</f>
        <v>0</v>
      </c>
      <c r="K224" s="175"/>
      <c r="L224" s="180"/>
      <c r="M224" s="181"/>
      <c r="N224" s="182"/>
      <c r="O224" s="182"/>
      <c r="P224" s="183">
        <f>P225</f>
        <v>0</v>
      </c>
      <c r="Q224" s="182"/>
      <c r="R224" s="183">
        <f>R225</f>
        <v>0.1515</v>
      </c>
      <c r="S224" s="182"/>
      <c r="T224" s="184">
        <f>T225</f>
        <v>0</v>
      </c>
      <c r="AR224" s="185" t="s">
        <v>163</v>
      </c>
      <c r="AT224" s="186" t="s">
        <v>74</v>
      </c>
      <c r="AU224" s="186" t="s">
        <v>75</v>
      </c>
      <c r="AY224" s="185" t="s">
        <v>147</v>
      </c>
      <c r="BK224" s="187">
        <f>BK225</f>
        <v>0</v>
      </c>
    </row>
    <row r="225" spans="2:65" s="10" customFormat="1" ht="19.899999999999999" customHeight="1" x14ac:dyDescent="0.3">
      <c r="B225" s="174"/>
      <c r="C225" s="175"/>
      <c r="D225" s="176" t="s">
        <v>74</v>
      </c>
      <c r="E225" s="188" t="s">
        <v>1102</v>
      </c>
      <c r="F225" s="188" t="s">
        <v>1103</v>
      </c>
      <c r="G225" s="175"/>
      <c r="H225" s="175"/>
      <c r="I225" s="178"/>
      <c r="J225" s="189">
        <f>BK225</f>
        <v>0</v>
      </c>
      <c r="K225" s="175"/>
      <c r="L225" s="180"/>
      <c r="M225" s="181"/>
      <c r="N225" s="182"/>
      <c r="O225" s="182"/>
      <c r="P225" s="183">
        <f>SUM(P226:P229)</f>
        <v>0</v>
      </c>
      <c r="Q225" s="182"/>
      <c r="R225" s="183">
        <f>SUM(R226:R229)</f>
        <v>0.1515</v>
      </c>
      <c r="S225" s="182"/>
      <c r="T225" s="184">
        <f>SUM(T226:T229)</f>
        <v>0</v>
      </c>
      <c r="AR225" s="185" t="s">
        <v>163</v>
      </c>
      <c r="AT225" s="186" t="s">
        <v>74</v>
      </c>
      <c r="AU225" s="186" t="s">
        <v>83</v>
      </c>
      <c r="AY225" s="185" t="s">
        <v>147</v>
      </c>
      <c r="BK225" s="187">
        <f>SUM(BK226:BK229)</f>
        <v>0</v>
      </c>
    </row>
    <row r="226" spans="2:65" s="1" customFormat="1" ht="38.25" customHeight="1" x14ac:dyDescent="0.3">
      <c r="B226" s="39"/>
      <c r="C226" s="190" t="s">
        <v>492</v>
      </c>
      <c r="D226" s="190" t="s">
        <v>149</v>
      </c>
      <c r="E226" s="191" t="s">
        <v>1327</v>
      </c>
      <c r="F226" s="192" t="s">
        <v>1328</v>
      </c>
      <c r="G226" s="193" t="s">
        <v>199</v>
      </c>
      <c r="H226" s="194">
        <v>101</v>
      </c>
      <c r="I226" s="195"/>
      <c r="J226" s="196">
        <f>ROUND(I226*H226,2)</f>
        <v>0</v>
      </c>
      <c r="K226" s="192" t="s">
        <v>153</v>
      </c>
      <c r="L226" s="59"/>
      <c r="M226" s="197" t="s">
        <v>23</v>
      </c>
      <c r="N226" s="198" t="s">
        <v>46</v>
      </c>
      <c r="O226" s="40"/>
      <c r="P226" s="199">
        <f>O226*H226</f>
        <v>0</v>
      </c>
      <c r="Q226" s="199">
        <v>0</v>
      </c>
      <c r="R226" s="199">
        <f>Q226*H226</f>
        <v>0</v>
      </c>
      <c r="S226" s="199">
        <v>0</v>
      </c>
      <c r="T226" s="200">
        <f>S226*H226</f>
        <v>0</v>
      </c>
      <c r="AR226" s="22" t="s">
        <v>450</v>
      </c>
      <c r="AT226" s="22" t="s">
        <v>149</v>
      </c>
      <c r="AU226" s="22" t="s">
        <v>85</v>
      </c>
      <c r="AY226" s="22" t="s">
        <v>147</v>
      </c>
      <c r="BE226" s="201">
        <f>IF(N226="základní",J226,0)</f>
        <v>0</v>
      </c>
      <c r="BF226" s="201">
        <f>IF(N226="snížená",J226,0)</f>
        <v>0</v>
      </c>
      <c r="BG226" s="201">
        <f>IF(N226="zákl. přenesená",J226,0)</f>
        <v>0</v>
      </c>
      <c r="BH226" s="201">
        <f>IF(N226="sníž. přenesená",J226,0)</f>
        <v>0</v>
      </c>
      <c r="BI226" s="201">
        <f>IF(N226="nulová",J226,0)</f>
        <v>0</v>
      </c>
      <c r="BJ226" s="22" t="s">
        <v>83</v>
      </c>
      <c r="BK226" s="201">
        <f>ROUND(I226*H226,2)</f>
        <v>0</v>
      </c>
      <c r="BL226" s="22" t="s">
        <v>450</v>
      </c>
      <c r="BM226" s="22" t="s">
        <v>1329</v>
      </c>
    </row>
    <row r="227" spans="2:65" s="11" customFormat="1" x14ac:dyDescent="0.3">
      <c r="B227" s="202"/>
      <c r="C227" s="203"/>
      <c r="D227" s="204" t="s">
        <v>156</v>
      </c>
      <c r="E227" s="205" t="s">
        <v>23</v>
      </c>
      <c r="F227" s="206" t="s">
        <v>1330</v>
      </c>
      <c r="G227" s="203"/>
      <c r="H227" s="207">
        <v>101</v>
      </c>
      <c r="I227" s="208"/>
      <c r="J227" s="203"/>
      <c r="K227" s="203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156</v>
      </c>
      <c r="AU227" s="213" t="s">
        <v>85</v>
      </c>
      <c r="AV227" s="11" t="s">
        <v>85</v>
      </c>
      <c r="AW227" s="11" t="s">
        <v>38</v>
      </c>
      <c r="AX227" s="11" t="s">
        <v>83</v>
      </c>
      <c r="AY227" s="213" t="s">
        <v>147</v>
      </c>
    </row>
    <row r="228" spans="2:65" s="1" customFormat="1" ht="16.5" customHeight="1" x14ac:dyDescent="0.3">
      <c r="B228" s="39"/>
      <c r="C228" s="214" t="s">
        <v>497</v>
      </c>
      <c r="D228" s="214" t="s">
        <v>320</v>
      </c>
      <c r="E228" s="215" t="s">
        <v>1331</v>
      </c>
      <c r="F228" s="216" t="s">
        <v>1332</v>
      </c>
      <c r="G228" s="217" t="s">
        <v>199</v>
      </c>
      <c r="H228" s="218">
        <v>101</v>
      </c>
      <c r="I228" s="219"/>
      <c r="J228" s="220">
        <f>ROUND(I228*H228,2)</f>
        <v>0</v>
      </c>
      <c r="K228" s="216" t="s">
        <v>23</v>
      </c>
      <c r="L228" s="221"/>
      <c r="M228" s="222" t="s">
        <v>23</v>
      </c>
      <c r="N228" s="223" t="s">
        <v>46</v>
      </c>
      <c r="O228" s="40"/>
      <c r="P228" s="199">
        <f>O228*H228</f>
        <v>0</v>
      </c>
      <c r="Q228" s="199">
        <v>7.5000000000000002E-4</v>
      </c>
      <c r="R228" s="199">
        <f>Q228*H228</f>
        <v>7.5749999999999998E-2</v>
      </c>
      <c r="S228" s="199">
        <v>0</v>
      </c>
      <c r="T228" s="200">
        <f>S228*H228</f>
        <v>0</v>
      </c>
      <c r="AR228" s="22" t="s">
        <v>772</v>
      </c>
      <c r="AT228" s="22" t="s">
        <v>320</v>
      </c>
      <c r="AU228" s="22" t="s">
        <v>85</v>
      </c>
      <c r="AY228" s="22" t="s">
        <v>147</v>
      </c>
      <c r="BE228" s="201">
        <f>IF(N228="základní",J228,0)</f>
        <v>0</v>
      </c>
      <c r="BF228" s="201">
        <f>IF(N228="snížená",J228,0)</f>
        <v>0</v>
      </c>
      <c r="BG228" s="201">
        <f>IF(N228="zákl. přenesená",J228,0)</f>
        <v>0</v>
      </c>
      <c r="BH228" s="201">
        <f>IF(N228="sníž. přenesená",J228,0)</f>
        <v>0</v>
      </c>
      <c r="BI228" s="201">
        <f>IF(N228="nulová",J228,0)</f>
        <v>0</v>
      </c>
      <c r="BJ228" s="22" t="s">
        <v>83</v>
      </c>
      <c r="BK228" s="201">
        <f>ROUND(I228*H228,2)</f>
        <v>0</v>
      </c>
      <c r="BL228" s="22" t="s">
        <v>772</v>
      </c>
      <c r="BM228" s="22" t="s">
        <v>1333</v>
      </c>
    </row>
    <row r="229" spans="2:65" s="1" customFormat="1" ht="16.5" customHeight="1" x14ac:dyDescent="0.3">
      <c r="B229" s="39"/>
      <c r="C229" s="214" t="s">
        <v>502</v>
      </c>
      <c r="D229" s="214" t="s">
        <v>320</v>
      </c>
      <c r="E229" s="215" t="s">
        <v>1334</v>
      </c>
      <c r="F229" s="216" t="s">
        <v>1335</v>
      </c>
      <c r="G229" s="217" t="s">
        <v>199</v>
      </c>
      <c r="H229" s="218">
        <v>101</v>
      </c>
      <c r="I229" s="219"/>
      <c r="J229" s="220">
        <f>ROUND(I229*H229,2)</f>
        <v>0</v>
      </c>
      <c r="K229" s="216" t="s">
        <v>23</v>
      </c>
      <c r="L229" s="221"/>
      <c r="M229" s="222" t="s">
        <v>23</v>
      </c>
      <c r="N229" s="238" t="s">
        <v>46</v>
      </c>
      <c r="O229" s="239"/>
      <c r="P229" s="240">
        <f>O229*H229</f>
        <v>0</v>
      </c>
      <c r="Q229" s="240">
        <v>7.5000000000000002E-4</v>
      </c>
      <c r="R229" s="240">
        <f>Q229*H229</f>
        <v>7.5749999999999998E-2</v>
      </c>
      <c r="S229" s="240">
        <v>0</v>
      </c>
      <c r="T229" s="241">
        <f>S229*H229</f>
        <v>0</v>
      </c>
      <c r="AR229" s="22" t="s">
        <v>772</v>
      </c>
      <c r="AT229" s="22" t="s">
        <v>320</v>
      </c>
      <c r="AU229" s="22" t="s">
        <v>85</v>
      </c>
      <c r="AY229" s="22" t="s">
        <v>147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22" t="s">
        <v>83</v>
      </c>
      <c r="BK229" s="201">
        <f>ROUND(I229*H229,2)</f>
        <v>0</v>
      </c>
      <c r="BL229" s="22" t="s">
        <v>772</v>
      </c>
      <c r="BM229" s="22" t="s">
        <v>1336</v>
      </c>
    </row>
    <row r="230" spans="2:65" s="1" customFormat="1" ht="6.95" customHeight="1" x14ac:dyDescent="0.3">
      <c r="B230" s="54"/>
      <c r="C230" s="55"/>
      <c r="D230" s="55"/>
      <c r="E230" s="55"/>
      <c r="F230" s="55"/>
      <c r="G230" s="55"/>
      <c r="H230" s="55"/>
      <c r="I230" s="137"/>
      <c r="J230" s="55"/>
      <c r="K230" s="55"/>
      <c r="L230" s="59"/>
    </row>
  </sheetData>
  <sheetProtection algorithmName="SHA-512" hashValue="EBrO4puOfD7sBVrzDIMmmDvDUAVgx4wQEYknAYpKDCuh/lMYQOw9YY6AskQ9sdGnZlAqRRdn8Ib6eDAAc7KwYg==" saltValue="ndZvVS0mnQTvWno5OUuw0E50Yn710sitntY3FwPHKE8iVpj2foXczKZ8lP5XLGcOzlOaHxtCLMT3UBpMEyTwDg==" spinCount="100000" sheet="1" objects="1" scenarios="1" formatColumns="0" formatRows="0" autoFilter="0"/>
  <autoFilter ref="C86:K229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0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"/>
      <c r="B1" s="110"/>
      <c r="C1" s="110"/>
      <c r="D1" s="111" t="s">
        <v>1</v>
      </c>
      <c r="E1" s="110"/>
      <c r="F1" s="112" t="s">
        <v>92</v>
      </c>
      <c r="G1" s="363" t="s">
        <v>93</v>
      </c>
      <c r="H1" s="363"/>
      <c r="I1" s="113"/>
      <c r="J1" s="112" t="s">
        <v>94</v>
      </c>
      <c r="K1" s="111" t="s">
        <v>95</v>
      </c>
      <c r="L1" s="112" t="s">
        <v>96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22" t="s">
        <v>91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85</v>
      </c>
    </row>
    <row r="4" spans="1:70" ht="36.950000000000003" customHeight="1" x14ac:dyDescent="0.3">
      <c r="B4" s="26"/>
      <c r="C4" s="27"/>
      <c r="D4" s="28" t="s">
        <v>97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 x14ac:dyDescent="0.3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 x14ac:dyDescent="0.3">
      <c r="B7" s="26"/>
      <c r="C7" s="27"/>
      <c r="D7" s="27"/>
      <c r="E7" s="364" t="str">
        <f>'Rekapitulace stavby'!K6</f>
        <v>Bytový dům, Komenského 682 - sanace suterénního zdiva, vč. komplexního odvodnění objektu</v>
      </c>
      <c r="F7" s="365"/>
      <c r="G7" s="365"/>
      <c r="H7" s="365"/>
      <c r="I7" s="115"/>
      <c r="J7" s="27"/>
      <c r="K7" s="29"/>
    </row>
    <row r="8" spans="1:70" s="1" customFormat="1" ht="15" x14ac:dyDescent="0.3">
      <c r="B8" s="39"/>
      <c r="C8" s="40"/>
      <c r="D8" s="35" t="s">
        <v>98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 x14ac:dyDescent="0.3">
      <c r="B9" s="39"/>
      <c r="C9" s="40"/>
      <c r="D9" s="40"/>
      <c r="E9" s="366" t="s">
        <v>1337</v>
      </c>
      <c r="F9" s="367"/>
      <c r="G9" s="367"/>
      <c r="H9" s="367"/>
      <c r="I9" s="116"/>
      <c r="J9" s="40"/>
      <c r="K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 x14ac:dyDescent="0.3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23</v>
      </c>
      <c r="K11" s="43"/>
    </row>
    <row r="12" spans="1:70" s="1" customFormat="1" ht="14.45" customHeight="1" x14ac:dyDescent="0.3">
      <c r="B12" s="39"/>
      <c r="C12" s="40"/>
      <c r="D12" s="35" t="s">
        <v>24</v>
      </c>
      <c r="E12" s="40"/>
      <c r="F12" s="33" t="s">
        <v>25</v>
      </c>
      <c r="G12" s="40"/>
      <c r="H12" s="40"/>
      <c r="I12" s="117" t="s">
        <v>26</v>
      </c>
      <c r="J12" s="118" t="str">
        <f>'Rekapitulace stavby'!AN8</f>
        <v>30. 4. 2018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 x14ac:dyDescent="0.3">
      <c r="B14" s="39"/>
      <c r="C14" s="40"/>
      <c r="D14" s="35" t="s">
        <v>28</v>
      </c>
      <c r="E14" s="40"/>
      <c r="F14" s="40"/>
      <c r="G14" s="40"/>
      <c r="H14" s="40"/>
      <c r="I14" s="117" t="s">
        <v>29</v>
      </c>
      <c r="J14" s="33" t="s">
        <v>30</v>
      </c>
      <c r="K14" s="43"/>
    </row>
    <row r="15" spans="1:70" s="1" customFormat="1" ht="18" customHeight="1" x14ac:dyDescent="0.3">
      <c r="B15" s="39"/>
      <c r="C15" s="40"/>
      <c r="D15" s="40"/>
      <c r="E15" s="33" t="s">
        <v>31</v>
      </c>
      <c r="F15" s="40"/>
      <c r="G15" s="40"/>
      <c r="H15" s="40"/>
      <c r="I15" s="117" t="s">
        <v>32</v>
      </c>
      <c r="J15" s="33" t="s">
        <v>23</v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 x14ac:dyDescent="0.3">
      <c r="B17" s="39"/>
      <c r="C17" s="40"/>
      <c r="D17" s="35" t="s">
        <v>33</v>
      </c>
      <c r="E17" s="40"/>
      <c r="F17" s="40"/>
      <c r="G17" s="40"/>
      <c r="H17" s="40"/>
      <c r="I17" s="117" t="s">
        <v>29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 x14ac:dyDescent="0.3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32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 x14ac:dyDescent="0.3">
      <c r="B20" s="39"/>
      <c r="C20" s="40"/>
      <c r="D20" s="35" t="s">
        <v>35</v>
      </c>
      <c r="E20" s="40"/>
      <c r="F20" s="40"/>
      <c r="G20" s="40"/>
      <c r="H20" s="40"/>
      <c r="I20" s="117" t="s">
        <v>29</v>
      </c>
      <c r="J20" s="33" t="s">
        <v>36</v>
      </c>
      <c r="K20" s="43"/>
    </row>
    <row r="21" spans="2:11" s="1" customFormat="1" ht="18" customHeight="1" x14ac:dyDescent="0.3">
      <c r="B21" s="39"/>
      <c r="C21" s="40"/>
      <c r="D21" s="40"/>
      <c r="E21" s="33" t="s">
        <v>37</v>
      </c>
      <c r="F21" s="40"/>
      <c r="G21" s="40"/>
      <c r="H21" s="40"/>
      <c r="I21" s="117" t="s">
        <v>32</v>
      </c>
      <c r="J21" s="33" t="s">
        <v>23</v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 x14ac:dyDescent="0.3">
      <c r="B23" s="39"/>
      <c r="C23" s="40"/>
      <c r="D23" s="35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 x14ac:dyDescent="0.3">
      <c r="B24" s="119"/>
      <c r="C24" s="120"/>
      <c r="D24" s="120"/>
      <c r="E24" s="355" t="s">
        <v>23</v>
      </c>
      <c r="F24" s="355"/>
      <c r="G24" s="355"/>
      <c r="H24" s="355"/>
      <c r="I24" s="121"/>
      <c r="J24" s="120"/>
      <c r="K24" s="122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 x14ac:dyDescent="0.3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 x14ac:dyDescent="0.3">
      <c r="B27" s="39"/>
      <c r="C27" s="40"/>
      <c r="D27" s="125" t="s">
        <v>41</v>
      </c>
      <c r="E27" s="40"/>
      <c r="F27" s="40"/>
      <c r="G27" s="40"/>
      <c r="H27" s="40"/>
      <c r="I27" s="116"/>
      <c r="J27" s="126">
        <f>ROUND(J77,2)</f>
        <v>0</v>
      </c>
      <c r="K27" s="43"/>
    </row>
    <row r="28" spans="2:11" s="1" customFormat="1" ht="6.95" customHeight="1" x14ac:dyDescent="0.3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 x14ac:dyDescent="0.3">
      <c r="B29" s="39"/>
      <c r="C29" s="40"/>
      <c r="D29" s="40"/>
      <c r="E29" s="40"/>
      <c r="F29" s="44" t="s">
        <v>43</v>
      </c>
      <c r="G29" s="40"/>
      <c r="H29" s="40"/>
      <c r="I29" s="127" t="s">
        <v>42</v>
      </c>
      <c r="J29" s="44" t="s">
        <v>44</v>
      </c>
      <c r="K29" s="43"/>
    </row>
    <row r="30" spans="2:11" s="1" customFormat="1" ht="14.45" customHeight="1" x14ac:dyDescent="0.3">
      <c r="B30" s="39"/>
      <c r="C30" s="40"/>
      <c r="D30" s="47" t="s">
        <v>45</v>
      </c>
      <c r="E30" s="47" t="s">
        <v>46</v>
      </c>
      <c r="F30" s="128">
        <f>ROUND(SUM(BE77:BE89), 2)</f>
        <v>0</v>
      </c>
      <c r="G30" s="40"/>
      <c r="H30" s="40"/>
      <c r="I30" s="129">
        <v>0.21</v>
      </c>
      <c r="J30" s="128">
        <f>ROUND(ROUND((SUM(BE77:BE89)), 2)*I30, 2)</f>
        <v>0</v>
      </c>
      <c r="K30" s="43"/>
    </row>
    <row r="31" spans="2:11" s="1" customFormat="1" ht="14.45" customHeight="1" x14ac:dyDescent="0.3">
      <c r="B31" s="39"/>
      <c r="C31" s="40"/>
      <c r="D31" s="40"/>
      <c r="E31" s="47" t="s">
        <v>47</v>
      </c>
      <c r="F31" s="128">
        <f>ROUND(SUM(BF77:BF89), 2)</f>
        <v>0</v>
      </c>
      <c r="G31" s="40"/>
      <c r="H31" s="40"/>
      <c r="I31" s="129">
        <v>0.15</v>
      </c>
      <c r="J31" s="128">
        <f>ROUND(ROUND((SUM(BF77:BF89)), 2)*I31, 2)</f>
        <v>0</v>
      </c>
      <c r="K31" s="43"/>
    </row>
    <row r="32" spans="2:11" s="1" customFormat="1" ht="14.45" hidden="1" customHeight="1" x14ac:dyDescent="0.3">
      <c r="B32" s="39"/>
      <c r="C32" s="40"/>
      <c r="D32" s="40"/>
      <c r="E32" s="47" t="s">
        <v>48</v>
      </c>
      <c r="F32" s="128">
        <f>ROUND(SUM(BG77:BG89),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 x14ac:dyDescent="0.3">
      <c r="B33" s="39"/>
      <c r="C33" s="40"/>
      <c r="D33" s="40"/>
      <c r="E33" s="47" t="s">
        <v>49</v>
      </c>
      <c r="F33" s="128">
        <f>ROUND(SUM(BH77:BH89),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50</v>
      </c>
      <c r="F34" s="128">
        <f>ROUND(SUM(BI77:BI89),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 x14ac:dyDescent="0.3">
      <c r="B36" s="39"/>
      <c r="C36" s="130"/>
      <c r="D36" s="131" t="s">
        <v>51</v>
      </c>
      <c r="E36" s="77"/>
      <c r="F36" s="77"/>
      <c r="G36" s="132" t="s">
        <v>52</v>
      </c>
      <c r="H36" s="133" t="s">
        <v>53</v>
      </c>
      <c r="I36" s="134"/>
      <c r="J36" s="135">
        <f>SUM(J27:J34)</f>
        <v>0</v>
      </c>
      <c r="K36" s="136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 x14ac:dyDescent="0.3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 x14ac:dyDescent="0.3">
      <c r="B42" s="39"/>
      <c r="C42" s="28" t="s">
        <v>100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 x14ac:dyDescent="0.3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 x14ac:dyDescent="0.3">
      <c r="B45" s="39"/>
      <c r="C45" s="40"/>
      <c r="D45" s="40"/>
      <c r="E45" s="364" t="str">
        <f>E7</f>
        <v>Bytový dům, Komenského 682 - sanace suterénního zdiva, vč. komplexního odvodnění objektu</v>
      </c>
      <c r="F45" s="365"/>
      <c r="G45" s="365"/>
      <c r="H45" s="365"/>
      <c r="I45" s="116"/>
      <c r="J45" s="40"/>
      <c r="K45" s="43"/>
    </row>
    <row r="46" spans="2:11" s="1" customFormat="1" ht="14.45" customHeight="1" x14ac:dyDescent="0.3">
      <c r="B46" s="39"/>
      <c r="C46" s="35" t="s">
        <v>98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 x14ac:dyDescent="0.3">
      <c r="B47" s="39"/>
      <c r="C47" s="40"/>
      <c r="D47" s="40"/>
      <c r="E47" s="366" t="str">
        <f>E9</f>
        <v>03 - Vedlejší rozpočtové náklady</v>
      </c>
      <c r="F47" s="367"/>
      <c r="G47" s="367"/>
      <c r="H47" s="367"/>
      <c r="I47" s="116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 x14ac:dyDescent="0.3">
      <c r="B49" s="39"/>
      <c r="C49" s="35" t="s">
        <v>24</v>
      </c>
      <c r="D49" s="40"/>
      <c r="E49" s="40"/>
      <c r="F49" s="33" t="str">
        <f>F12</f>
        <v>Obec Třinec</v>
      </c>
      <c r="G49" s="40"/>
      <c r="H49" s="40"/>
      <c r="I49" s="117" t="s">
        <v>26</v>
      </c>
      <c r="J49" s="118" t="str">
        <f>IF(J12="","",J12)</f>
        <v>30. 4. 2018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 x14ac:dyDescent="0.3">
      <c r="B51" s="39"/>
      <c r="C51" s="35" t="s">
        <v>28</v>
      </c>
      <c r="D51" s="40"/>
      <c r="E51" s="40"/>
      <c r="F51" s="33" t="str">
        <f>E15</f>
        <v>Město Třinec</v>
      </c>
      <c r="G51" s="40"/>
      <c r="H51" s="40"/>
      <c r="I51" s="117" t="s">
        <v>35</v>
      </c>
      <c r="J51" s="355" t="str">
        <f>E21</f>
        <v>Projekční kancelář lay-out s.r.o.</v>
      </c>
      <c r="K51" s="43"/>
    </row>
    <row r="52" spans="2:47" s="1" customFormat="1" ht="14.45" customHeight="1" x14ac:dyDescent="0.3">
      <c r="B52" s="39"/>
      <c r="C52" s="35" t="s">
        <v>33</v>
      </c>
      <c r="D52" s="40"/>
      <c r="E52" s="40"/>
      <c r="F52" s="33" t="str">
        <f>IF(E18="","",E18)</f>
        <v/>
      </c>
      <c r="G52" s="40"/>
      <c r="H52" s="40"/>
      <c r="I52" s="116"/>
      <c r="J52" s="359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 x14ac:dyDescent="0.3">
      <c r="B54" s="39"/>
      <c r="C54" s="142" t="s">
        <v>101</v>
      </c>
      <c r="D54" s="130"/>
      <c r="E54" s="130"/>
      <c r="F54" s="130"/>
      <c r="G54" s="130"/>
      <c r="H54" s="130"/>
      <c r="I54" s="143"/>
      <c r="J54" s="144" t="s">
        <v>102</v>
      </c>
      <c r="K54" s="145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 x14ac:dyDescent="0.3">
      <c r="B56" s="39"/>
      <c r="C56" s="146" t="s">
        <v>103</v>
      </c>
      <c r="D56" s="40"/>
      <c r="E56" s="40"/>
      <c r="F56" s="40"/>
      <c r="G56" s="40"/>
      <c r="H56" s="40"/>
      <c r="I56" s="116"/>
      <c r="J56" s="126">
        <f>J77</f>
        <v>0</v>
      </c>
      <c r="K56" s="43"/>
      <c r="AU56" s="22" t="s">
        <v>104</v>
      </c>
    </row>
    <row r="57" spans="2:47" s="7" customFormat="1" ht="24.95" customHeight="1" x14ac:dyDescent="0.3">
      <c r="B57" s="147"/>
      <c r="C57" s="148"/>
      <c r="D57" s="149" t="s">
        <v>1338</v>
      </c>
      <c r="E57" s="150"/>
      <c r="F57" s="150"/>
      <c r="G57" s="150"/>
      <c r="H57" s="150"/>
      <c r="I57" s="151"/>
      <c r="J57" s="152">
        <f>J78</f>
        <v>0</v>
      </c>
      <c r="K57" s="153"/>
    </row>
    <row r="58" spans="2:47" s="1" customFormat="1" ht="21.75" customHeight="1" x14ac:dyDescent="0.3">
      <c r="B58" s="39"/>
      <c r="C58" s="40"/>
      <c r="D58" s="40"/>
      <c r="E58" s="40"/>
      <c r="F58" s="40"/>
      <c r="G58" s="40"/>
      <c r="H58" s="40"/>
      <c r="I58" s="116"/>
      <c r="J58" s="40"/>
      <c r="K58" s="43"/>
    </row>
    <row r="59" spans="2:47" s="1" customFormat="1" ht="6.95" customHeight="1" x14ac:dyDescent="0.3">
      <c r="B59" s="54"/>
      <c r="C59" s="55"/>
      <c r="D59" s="55"/>
      <c r="E59" s="55"/>
      <c r="F59" s="55"/>
      <c r="G59" s="55"/>
      <c r="H59" s="55"/>
      <c r="I59" s="137"/>
      <c r="J59" s="55"/>
      <c r="K59" s="56"/>
    </row>
    <row r="63" spans="2:47" s="1" customFormat="1" ht="6.95" customHeight="1" x14ac:dyDescent="0.3">
      <c r="B63" s="57"/>
      <c r="C63" s="58"/>
      <c r="D63" s="58"/>
      <c r="E63" s="58"/>
      <c r="F63" s="58"/>
      <c r="G63" s="58"/>
      <c r="H63" s="58"/>
      <c r="I63" s="140"/>
      <c r="J63" s="58"/>
      <c r="K63" s="58"/>
      <c r="L63" s="59"/>
    </row>
    <row r="64" spans="2:47" s="1" customFormat="1" ht="36.950000000000003" customHeight="1" x14ac:dyDescent="0.3">
      <c r="B64" s="39"/>
      <c r="C64" s="60" t="s">
        <v>131</v>
      </c>
      <c r="D64" s="61"/>
      <c r="E64" s="61"/>
      <c r="F64" s="61"/>
      <c r="G64" s="61"/>
      <c r="H64" s="61"/>
      <c r="I64" s="161"/>
      <c r="J64" s="61"/>
      <c r="K64" s="61"/>
      <c r="L64" s="59"/>
    </row>
    <row r="65" spans="2:65" s="1" customFormat="1" ht="6.95" customHeight="1" x14ac:dyDescent="0.3">
      <c r="B65" s="39"/>
      <c r="C65" s="61"/>
      <c r="D65" s="61"/>
      <c r="E65" s="61"/>
      <c r="F65" s="61"/>
      <c r="G65" s="61"/>
      <c r="H65" s="61"/>
      <c r="I65" s="161"/>
      <c r="J65" s="61"/>
      <c r="K65" s="61"/>
      <c r="L65" s="59"/>
    </row>
    <row r="66" spans="2:65" s="1" customFormat="1" ht="14.45" customHeight="1" x14ac:dyDescent="0.3">
      <c r="B66" s="39"/>
      <c r="C66" s="63" t="s">
        <v>18</v>
      </c>
      <c r="D66" s="61"/>
      <c r="E66" s="61"/>
      <c r="F66" s="61"/>
      <c r="G66" s="61"/>
      <c r="H66" s="61"/>
      <c r="I66" s="161"/>
      <c r="J66" s="61"/>
      <c r="K66" s="61"/>
      <c r="L66" s="59"/>
    </row>
    <row r="67" spans="2:65" s="1" customFormat="1" ht="16.5" customHeight="1" x14ac:dyDescent="0.3">
      <c r="B67" s="39"/>
      <c r="C67" s="61"/>
      <c r="D67" s="61"/>
      <c r="E67" s="360" t="str">
        <f>E7</f>
        <v>Bytový dům, Komenského 682 - sanace suterénního zdiva, vč. komplexního odvodnění objektu</v>
      </c>
      <c r="F67" s="361"/>
      <c r="G67" s="361"/>
      <c r="H67" s="361"/>
      <c r="I67" s="161"/>
      <c r="J67" s="61"/>
      <c r="K67" s="61"/>
      <c r="L67" s="59"/>
    </row>
    <row r="68" spans="2:65" s="1" customFormat="1" ht="14.45" customHeight="1" x14ac:dyDescent="0.3">
      <c r="B68" s="39"/>
      <c r="C68" s="63" t="s">
        <v>98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65" s="1" customFormat="1" ht="17.25" customHeight="1" x14ac:dyDescent="0.3">
      <c r="B69" s="39"/>
      <c r="C69" s="61"/>
      <c r="D69" s="61"/>
      <c r="E69" s="327" t="str">
        <f>E9</f>
        <v>03 - Vedlejší rozpočtové náklady</v>
      </c>
      <c r="F69" s="362"/>
      <c r="G69" s="362"/>
      <c r="H69" s="362"/>
      <c r="I69" s="161"/>
      <c r="J69" s="61"/>
      <c r="K69" s="61"/>
      <c r="L69" s="59"/>
    </row>
    <row r="70" spans="2:65" s="1" customFormat="1" ht="6.95" customHeight="1" x14ac:dyDescent="0.3">
      <c r="B70" s="39"/>
      <c r="C70" s="61"/>
      <c r="D70" s="61"/>
      <c r="E70" s="61"/>
      <c r="F70" s="61"/>
      <c r="G70" s="61"/>
      <c r="H70" s="61"/>
      <c r="I70" s="161"/>
      <c r="J70" s="61"/>
      <c r="K70" s="61"/>
      <c r="L70" s="59"/>
    </row>
    <row r="71" spans="2:65" s="1" customFormat="1" ht="18" customHeight="1" x14ac:dyDescent="0.3">
      <c r="B71" s="39"/>
      <c r="C71" s="63" t="s">
        <v>24</v>
      </c>
      <c r="D71" s="61"/>
      <c r="E71" s="61"/>
      <c r="F71" s="162" t="str">
        <f>F12</f>
        <v>Obec Třinec</v>
      </c>
      <c r="G71" s="61"/>
      <c r="H71" s="61"/>
      <c r="I71" s="163" t="s">
        <v>26</v>
      </c>
      <c r="J71" s="71" t="str">
        <f>IF(J12="","",J12)</f>
        <v>30. 4. 2018</v>
      </c>
      <c r="K71" s="61"/>
      <c r="L71" s="59"/>
    </row>
    <row r="72" spans="2:65" s="1" customFormat="1" ht="6.95" customHeight="1" x14ac:dyDescent="0.3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65" s="1" customFormat="1" ht="15" x14ac:dyDescent="0.3">
      <c r="B73" s="39"/>
      <c r="C73" s="63" t="s">
        <v>28</v>
      </c>
      <c r="D73" s="61"/>
      <c r="E73" s="61"/>
      <c r="F73" s="162" t="str">
        <f>E15</f>
        <v>Město Třinec</v>
      </c>
      <c r="G73" s="61"/>
      <c r="H73" s="61"/>
      <c r="I73" s="163" t="s">
        <v>35</v>
      </c>
      <c r="J73" s="162" t="str">
        <f>E21</f>
        <v>Projekční kancelář lay-out s.r.o.</v>
      </c>
      <c r="K73" s="61"/>
      <c r="L73" s="59"/>
    </row>
    <row r="74" spans="2:65" s="1" customFormat="1" ht="14.45" customHeight="1" x14ac:dyDescent="0.3">
      <c r="B74" s="39"/>
      <c r="C74" s="63" t="s">
        <v>33</v>
      </c>
      <c r="D74" s="61"/>
      <c r="E74" s="61"/>
      <c r="F74" s="162" t="str">
        <f>IF(E18="","",E18)</f>
        <v/>
      </c>
      <c r="G74" s="61"/>
      <c r="H74" s="61"/>
      <c r="I74" s="161"/>
      <c r="J74" s="61"/>
      <c r="K74" s="61"/>
      <c r="L74" s="59"/>
    </row>
    <row r="75" spans="2:65" s="1" customFormat="1" ht="10.35" customHeight="1" x14ac:dyDescent="0.3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65" s="9" customFormat="1" ht="29.25" customHeight="1" x14ac:dyDescent="0.3">
      <c r="B76" s="164"/>
      <c r="C76" s="165" t="s">
        <v>132</v>
      </c>
      <c r="D76" s="166" t="s">
        <v>60</v>
      </c>
      <c r="E76" s="166" t="s">
        <v>56</v>
      </c>
      <c r="F76" s="166" t="s">
        <v>133</v>
      </c>
      <c r="G76" s="166" t="s">
        <v>134</v>
      </c>
      <c r="H76" s="166" t="s">
        <v>135</v>
      </c>
      <c r="I76" s="167" t="s">
        <v>136</v>
      </c>
      <c r="J76" s="166" t="s">
        <v>102</v>
      </c>
      <c r="K76" s="168" t="s">
        <v>137</v>
      </c>
      <c r="L76" s="169"/>
      <c r="M76" s="79" t="s">
        <v>138</v>
      </c>
      <c r="N76" s="80" t="s">
        <v>45</v>
      </c>
      <c r="O76" s="80" t="s">
        <v>139</v>
      </c>
      <c r="P76" s="80" t="s">
        <v>140</v>
      </c>
      <c r="Q76" s="80" t="s">
        <v>141</v>
      </c>
      <c r="R76" s="80" t="s">
        <v>142</v>
      </c>
      <c r="S76" s="80" t="s">
        <v>143</v>
      </c>
      <c r="T76" s="81" t="s">
        <v>144</v>
      </c>
    </row>
    <row r="77" spans="2:65" s="1" customFormat="1" ht="29.25" customHeight="1" x14ac:dyDescent="0.35">
      <c r="B77" s="39"/>
      <c r="C77" s="85" t="s">
        <v>103</v>
      </c>
      <c r="D77" s="61"/>
      <c r="E77" s="61"/>
      <c r="F77" s="61"/>
      <c r="G77" s="61"/>
      <c r="H77" s="61"/>
      <c r="I77" s="161"/>
      <c r="J77" s="170">
        <f>BK77</f>
        <v>0</v>
      </c>
      <c r="K77" s="61"/>
      <c r="L77" s="59"/>
      <c r="M77" s="82"/>
      <c r="N77" s="83"/>
      <c r="O77" s="83"/>
      <c r="P77" s="171">
        <f>P78</f>
        <v>0</v>
      </c>
      <c r="Q77" s="83"/>
      <c r="R77" s="171">
        <f>R78</f>
        <v>0</v>
      </c>
      <c r="S77" s="83"/>
      <c r="T77" s="172">
        <f>T78</f>
        <v>0</v>
      </c>
      <c r="AT77" s="22" t="s">
        <v>74</v>
      </c>
      <c r="AU77" s="22" t="s">
        <v>104</v>
      </c>
      <c r="BK77" s="173">
        <f>BK78</f>
        <v>0</v>
      </c>
    </row>
    <row r="78" spans="2:65" s="10" customFormat="1" ht="37.35" customHeight="1" x14ac:dyDescent="0.35">
      <c r="B78" s="174"/>
      <c r="C78" s="175"/>
      <c r="D78" s="176" t="s">
        <v>74</v>
      </c>
      <c r="E78" s="177" t="s">
        <v>75</v>
      </c>
      <c r="F78" s="177" t="s">
        <v>90</v>
      </c>
      <c r="G78" s="175"/>
      <c r="H78" s="175"/>
      <c r="I78" s="178"/>
      <c r="J78" s="179">
        <f>BK78</f>
        <v>0</v>
      </c>
      <c r="K78" s="175"/>
      <c r="L78" s="180"/>
      <c r="M78" s="181"/>
      <c r="N78" s="182"/>
      <c r="O78" s="182"/>
      <c r="P78" s="183">
        <f>SUM(P79:P89)</f>
        <v>0</v>
      </c>
      <c r="Q78" s="182"/>
      <c r="R78" s="183">
        <f>SUM(R79:R89)</f>
        <v>0</v>
      </c>
      <c r="S78" s="182"/>
      <c r="T78" s="184">
        <f>SUM(T79:T89)</f>
        <v>0</v>
      </c>
      <c r="AR78" s="185" t="s">
        <v>172</v>
      </c>
      <c r="AT78" s="186" t="s">
        <v>74</v>
      </c>
      <c r="AU78" s="186" t="s">
        <v>75</v>
      </c>
      <c r="AY78" s="185" t="s">
        <v>147</v>
      </c>
      <c r="BK78" s="187">
        <f>SUM(BK79:BK89)</f>
        <v>0</v>
      </c>
    </row>
    <row r="79" spans="2:65" s="1" customFormat="1" ht="16.5" customHeight="1" x14ac:dyDescent="0.3">
      <c r="B79" s="39"/>
      <c r="C79" s="190" t="s">
        <v>83</v>
      </c>
      <c r="D79" s="190" t="s">
        <v>149</v>
      </c>
      <c r="E79" s="191" t="s">
        <v>1339</v>
      </c>
      <c r="F79" s="192" t="s">
        <v>1340</v>
      </c>
      <c r="G79" s="193" t="s">
        <v>1341</v>
      </c>
      <c r="H79" s="194">
        <v>2</v>
      </c>
      <c r="I79" s="195"/>
      <c r="J79" s="196">
        <f>ROUND(I79*H79,2)</f>
        <v>0</v>
      </c>
      <c r="K79" s="192" t="s">
        <v>1342</v>
      </c>
      <c r="L79" s="59"/>
      <c r="M79" s="197" t="s">
        <v>23</v>
      </c>
      <c r="N79" s="198" t="s">
        <v>46</v>
      </c>
      <c r="O79" s="40"/>
      <c r="P79" s="199">
        <f>O79*H79</f>
        <v>0</v>
      </c>
      <c r="Q79" s="199">
        <v>0</v>
      </c>
      <c r="R79" s="199">
        <f>Q79*H79</f>
        <v>0</v>
      </c>
      <c r="S79" s="199">
        <v>0</v>
      </c>
      <c r="T79" s="200">
        <f>S79*H79</f>
        <v>0</v>
      </c>
      <c r="AR79" s="22" t="s">
        <v>1343</v>
      </c>
      <c r="AT79" s="22" t="s">
        <v>149</v>
      </c>
      <c r="AU79" s="22" t="s">
        <v>83</v>
      </c>
      <c r="AY79" s="22" t="s">
        <v>147</v>
      </c>
      <c r="BE79" s="201">
        <f>IF(N79="základní",J79,0)</f>
        <v>0</v>
      </c>
      <c r="BF79" s="201">
        <f>IF(N79="snížená",J79,0)</f>
        <v>0</v>
      </c>
      <c r="BG79" s="201">
        <f>IF(N79="zákl. přenesená",J79,0)</f>
        <v>0</v>
      </c>
      <c r="BH79" s="201">
        <f>IF(N79="sníž. přenesená",J79,0)</f>
        <v>0</v>
      </c>
      <c r="BI79" s="201">
        <f>IF(N79="nulová",J79,0)</f>
        <v>0</v>
      </c>
      <c r="BJ79" s="22" t="s">
        <v>83</v>
      </c>
      <c r="BK79" s="201">
        <f>ROUND(I79*H79,2)</f>
        <v>0</v>
      </c>
      <c r="BL79" s="22" t="s">
        <v>1343</v>
      </c>
      <c r="BM79" s="22" t="s">
        <v>1344</v>
      </c>
    </row>
    <row r="80" spans="2:65" s="1" customFormat="1" ht="16.5" customHeight="1" x14ac:dyDescent="0.3">
      <c r="B80" s="39"/>
      <c r="C80" s="190" t="s">
        <v>85</v>
      </c>
      <c r="D80" s="190" t="s">
        <v>149</v>
      </c>
      <c r="E80" s="191" t="s">
        <v>1345</v>
      </c>
      <c r="F80" s="192" t="s">
        <v>1346</v>
      </c>
      <c r="G80" s="193" t="s">
        <v>1347</v>
      </c>
      <c r="H80" s="194">
        <v>1</v>
      </c>
      <c r="I80" s="195"/>
      <c r="J80" s="196">
        <f>ROUND(I80*H80,2)</f>
        <v>0</v>
      </c>
      <c r="K80" s="192" t="s">
        <v>1348</v>
      </c>
      <c r="L80" s="59"/>
      <c r="M80" s="197" t="s">
        <v>23</v>
      </c>
      <c r="N80" s="198" t="s">
        <v>46</v>
      </c>
      <c r="O80" s="40"/>
      <c r="P80" s="199">
        <f>O80*H80</f>
        <v>0</v>
      </c>
      <c r="Q80" s="199">
        <v>0</v>
      </c>
      <c r="R80" s="199">
        <f>Q80*H80</f>
        <v>0</v>
      </c>
      <c r="S80" s="199">
        <v>0</v>
      </c>
      <c r="T80" s="200">
        <f>S80*H80</f>
        <v>0</v>
      </c>
      <c r="AR80" s="22" t="s">
        <v>1343</v>
      </c>
      <c r="AT80" s="22" t="s">
        <v>149</v>
      </c>
      <c r="AU80" s="22" t="s">
        <v>83</v>
      </c>
      <c r="AY80" s="22" t="s">
        <v>147</v>
      </c>
      <c r="BE80" s="201">
        <f>IF(N80="základní",J80,0)</f>
        <v>0</v>
      </c>
      <c r="BF80" s="201">
        <f>IF(N80="snížená",J80,0)</f>
        <v>0</v>
      </c>
      <c r="BG80" s="201">
        <f>IF(N80="zákl. přenesená",J80,0)</f>
        <v>0</v>
      </c>
      <c r="BH80" s="201">
        <f>IF(N80="sníž. přenesená",J80,0)</f>
        <v>0</v>
      </c>
      <c r="BI80" s="201">
        <f>IF(N80="nulová",J80,0)</f>
        <v>0</v>
      </c>
      <c r="BJ80" s="22" t="s">
        <v>83</v>
      </c>
      <c r="BK80" s="201">
        <f>ROUND(I80*H80,2)</f>
        <v>0</v>
      </c>
      <c r="BL80" s="22" t="s">
        <v>1343</v>
      </c>
      <c r="BM80" s="22" t="s">
        <v>1349</v>
      </c>
    </row>
    <row r="81" spans="2:65" s="1" customFormat="1" ht="16.5" customHeight="1" x14ac:dyDescent="0.3">
      <c r="B81" s="39"/>
      <c r="C81" s="190" t="s">
        <v>163</v>
      </c>
      <c r="D81" s="190" t="s">
        <v>149</v>
      </c>
      <c r="E81" s="191" t="s">
        <v>1350</v>
      </c>
      <c r="F81" s="192" t="s">
        <v>1351</v>
      </c>
      <c r="G81" s="193" t="s">
        <v>1347</v>
      </c>
      <c r="H81" s="194">
        <v>1</v>
      </c>
      <c r="I81" s="195"/>
      <c r="J81" s="196">
        <f>ROUND(I81*H81,2)</f>
        <v>0</v>
      </c>
      <c r="K81" s="192" t="s">
        <v>1342</v>
      </c>
      <c r="L81" s="59"/>
      <c r="M81" s="197" t="s">
        <v>23</v>
      </c>
      <c r="N81" s="198" t="s">
        <v>46</v>
      </c>
      <c r="O81" s="40"/>
      <c r="P81" s="199">
        <f>O81*H81</f>
        <v>0</v>
      </c>
      <c r="Q81" s="199">
        <v>0</v>
      </c>
      <c r="R81" s="199">
        <f>Q81*H81</f>
        <v>0</v>
      </c>
      <c r="S81" s="199">
        <v>0</v>
      </c>
      <c r="T81" s="200">
        <f>S81*H81</f>
        <v>0</v>
      </c>
      <c r="AR81" s="22" t="s">
        <v>1343</v>
      </c>
      <c r="AT81" s="22" t="s">
        <v>149</v>
      </c>
      <c r="AU81" s="22" t="s">
        <v>83</v>
      </c>
      <c r="AY81" s="22" t="s">
        <v>147</v>
      </c>
      <c r="BE81" s="201">
        <f>IF(N81="základní",J81,0)</f>
        <v>0</v>
      </c>
      <c r="BF81" s="201">
        <f>IF(N81="snížená",J81,0)</f>
        <v>0</v>
      </c>
      <c r="BG81" s="201">
        <f>IF(N81="zákl. přenesená",J81,0)</f>
        <v>0</v>
      </c>
      <c r="BH81" s="201">
        <f>IF(N81="sníž. přenesená",J81,0)</f>
        <v>0</v>
      </c>
      <c r="BI81" s="201">
        <f>IF(N81="nulová",J81,0)</f>
        <v>0</v>
      </c>
      <c r="BJ81" s="22" t="s">
        <v>83</v>
      </c>
      <c r="BK81" s="201">
        <f>ROUND(I81*H81,2)</f>
        <v>0</v>
      </c>
      <c r="BL81" s="22" t="s">
        <v>1343</v>
      </c>
      <c r="BM81" s="22" t="s">
        <v>1352</v>
      </c>
    </row>
    <row r="82" spans="2:65" s="1" customFormat="1" ht="16.5" customHeight="1" x14ac:dyDescent="0.3">
      <c r="B82" s="39"/>
      <c r="C82" s="190" t="s">
        <v>154</v>
      </c>
      <c r="D82" s="190" t="s">
        <v>149</v>
      </c>
      <c r="E82" s="191" t="s">
        <v>1353</v>
      </c>
      <c r="F82" s="192" t="s">
        <v>1354</v>
      </c>
      <c r="G82" s="193" t="s">
        <v>1347</v>
      </c>
      <c r="H82" s="194">
        <v>1</v>
      </c>
      <c r="I82" s="195"/>
      <c r="J82" s="196">
        <f>ROUND(I82*H82,2)</f>
        <v>0</v>
      </c>
      <c r="K82" s="192" t="s">
        <v>1342</v>
      </c>
      <c r="L82" s="59"/>
      <c r="M82" s="197" t="s">
        <v>23</v>
      </c>
      <c r="N82" s="198" t="s">
        <v>46</v>
      </c>
      <c r="O82" s="40"/>
      <c r="P82" s="199">
        <f>O82*H82</f>
        <v>0</v>
      </c>
      <c r="Q82" s="199">
        <v>0</v>
      </c>
      <c r="R82" s="199">
        <f>Q82*H82</f>
        <v>0</v>
      </c>
      <c r="S82" s="199">
        <v>0</v>
      </c>
      <c r="T82" s="200">
        <f>S82*H82</f>
        <v>0</v>
      </c>
      <c r="AR82" s="22" t="s">
        <v>1343</v>
      </c>
      <c r="AT82" s="22" t="s">
        <v>149</v>
      </c>
      <c r="AU82" s="22" t="s">
        <v>83</v>
      </c>
      <c r="AY82" s="22" t="s">
        <v>147</v>
      </c>
      <c r="BE82" s="201">
        <f>IF(N82="základní",J82,0)</f>
        <v>0</v>
      </c>
      <c r="BF82" s="201">
        <f>IF(N82="snížená",J82,0)</f>
        <v>0</v>
      </c>
      <c r="BG82" s="201">
        <f>IF(N82="zákl. přenesená",J82,0)</f>
        <v>0</v>
      </c>
      <c r="BH82" s="201">
        <f>IF(N82="sníž. přenesená",J82,0)</f>
        <v>0</v>
      </c>
      <c r="BI82" s="201">
        <f>IF(N82="nulová",J82,0)</f>
        <v>0</v>
      </c>
      <c r="BJ82" s="22" t="s">
        <v>83</v>
      </c>
      <c r="BK82" s="201">
        <f>ROUND(I82*H82,2)</f>
        <v>0</v>
      </c>
      <c r="BL82" s="22" t="s">
        <v>1343</v>
      </c>
      <c r="BM82" s="22" t="s">
        <v>1355</v>
      </c>
    </row>
    <row r="83" spans="2:65" s="1" customFormat="1" ht="16.5" customHeight="1" x14ac:dyDescent="0.3">
      <c r="B83" s="39"/>
      <c r="C83" s="190" t="s">
        <v>172</v>
      </c>
      <c r="D83" s="190" t="s">
        <v>149</v>
      </c>
      <c r="E83" s="191" t="s">
        <v>1356</v>
      </c>
      <c r="F83" s="192" t="s">
        <v>1357</v>
      </c>
      <c r="G83" s="193" t="s">
        <v>199</v>
      </c>
      <c r="H83" s="194">
        <v>250</v>
      </c>
      <c r="I83" s="195"/>
      <c r="J83" s="196">
        <f>ROUND(I83*H83,2)</f>
        <v>0</v>
      </c>
      <c r="K83" s="192" t="s">
        <v>1342</v>
      </c>
      <c r="L83" s="59"/>
      <c r="M83" s="197" t="s">
        <v>23</v>
      </c>
      <c r="N83" s="198" t="s">
        <v>46</v>
      </c>
      <c r="O83" s="40"/>
      <c r="P83" s="199">
        <f>O83*H83</f>
        <v>0</v>
      </c>
      <c r="Q83" s="199">
        <v>0</v>
      </c>
      <c r="R83" s="199">
        <f>Q83*H83</f>
        <v>0</v>
      </c>
      <c r="S83" s="199">
        <v>0</v>
      </c>
      <c r="T83" s="200">
        <f>S83*H83</f>
        <v>0</v>
      </c>
      <c r="AR83" s="22" t="s">
        <v>1343</v>
      </c>
      <c r="AT83" s="22" t="s">
        <v>149</v>
      </c>
      <c r="AU83" s="22" t="s">
        <v>83</v>
      </c>
      <c r="AY83" s="22" t="s">
        <v>147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22" t="s">
        <v>83</v>
      </c>
      <c r="BK83" s="201">
        <f>ROUND(I83*H83,2)</f>
        <v>0</v>
      </c>
      <c r="BL83" s="22" t="s">
        <v>1343</v>
      </c>
      <c r="BM83" s="22" t="s">
        <v>1358</v>
      </c>
    </row>
    <row r="84" spans="2:65" s="11" customFormat="1" x14ac:dyDescent="0.3">
      <c r="B84" s="202"/>
      <c r="C84" s="203"/>
      <c r="D84" s="204" t="s">
        <v>156</v>
      </c>
      <c r="E84" s="205" t="s">
        <v>23</v>
      </c>
      <c r="F84" s="206" t="s">
        <v>1359</v>
      </c>
      <c r="G84" s="203"/>
      <c r="H84" s="207">
        <v>250</v>
      </c>
      <c r="I84" s="208"/>
      <c r="J84" s="203"/>
      <c r="K84" s="203"/>
      <c r="L84" s="209"/>
      <c r="M84" s="210"/>
      <c r="N84" s="211"/>
      <c r="O84" s="211"/>
      <c r="P84" s="211"/>
      <c r="Q84" s="211"/>
      <c r="R84" s="211"/>
      <c r="S84" s="211"/>
      <c r="T84" s="212"/>
      <c r="AT84" s="213" t="s">
        <v>156</v>
      </c>
      <c r="AU84" s="213" t="s">
        <v>83</v>
      </c>
      <c r="AV84" s="11" t="s">
        <v>85</v>
      </c>
      <c r="AW84" s="11" t="s">
        <v>38</v>
      </c>
      <c r="AX84" s="11" t="s">
        <v>83</v>
      </c>
      <c r="AY84" s="213" t="s">
        <v>147</v>
      </c>
    </row>
    <row r="85" spans="2:65" s="1" customFormat="1" ht="25.5" customHeight="1" x14ac:dyDescent="0.3">
      <c r="B85" s="39"/>
      <c r="C85" s="190" t="s">
        <v>177</v>
      </c>
      <c r="D85" s="190" t="s">
        <v>149</v>
      </c>
      <c r="E85" s="191" t="s">
        <v>1360</v>
      </c>
      <c r="F85" s="192" t="s">
        <v>1361</v>
      </c>
      <c r="G85" s="193" t="s">
        <v>1347</v>
      </c>
      <c r="H85" s="194">
        <v>1</v>
      </c>
      <c r="I85" s="195"/>
      <c r="J85" s="196">
        <f>ROUND(I85*H85,2)</f>
        <v>0</v>
      </c>
      <c r="K85" s="192" t="s">
        <v>1342</v>
      </c>
      <c r="L85" s="59"/>
      <c r="M85" s="197" t="s">
        <v>23</v>
      </c>
      <c r="N85" s="198" t="s">
        <v>46</v>
      </c>
      <c r="O85" s="40"/>
      <c r="P85" s="199">
        <f>O85*H85</f>
        <v>0</v>
      </c>
      <c r="Q85" s="199">
        <v>0</v>
      </c>
      <c r="R85" s="199">
        <f>Q85*H85</f>
        <v>0</v>
      </c>
      <c r="S85" s="199">
        <v>0</v>
      </c>
      <c r="T85" s="200">
        <f>S85*H85</f>
        <v>0</v>
      </c>
      <c r="AR85" s="22" t="s">
        <v>1343</v>
      </c>
      <c r="AT85" s="22" t="s">
        <v>149</v>
      </c>
      <c r="AU85" s="22" t="s">
        <v>83</v>
      </c>
      <c r="AY85" s="22" t="s">
        <v>147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22" t="s">
        <v>83</v>
      </c>
      <c r="BK85" s="201">
        <f>ROUND(I85*H85,2)</f>
        <v>0</v>
      </c>
      <c r="BL85" s="22" t="s">
        <v>1343</v>
      </c>
      <c r="BM85" s="22" t="s">
        <v>1362</v>
      </c>
    </row>
    <row r="86" spans="2:65" s="1" customFormat="1" ht="16.5" customHeight="1" x14ac:dyDescent="0.3">
      <c r="B86" s="39"/>
      <c r="C86" s="190" t="s">
        <v>182</v>
      </c>
      <c r="D86" s="190" t="s">
        <v>149</v>
      </c>
      <c r="E86" s="191" t="s">
        <v>1363</v>
      </c>
      <c r="F86" s="192" t="s">
        <v>1364</v>
      </c>
      <c r="G86" s="193" t="s">
        <v>1347</v>
      </c>
      <c r="H86" s="194">
        <v>1</v>
      </c>
      <c r="I86" s="195"/>
      <c r="J86" s="196">
        <f>ROUND(I86*H86,2)</f>
        <v>0</v>
      </c>
      <c r="K86" s="192" t="s">
        <v>1342</v>
      </c>
      <c r="L86" s="59"/>
      <c r="M86" s="197" t="s">
        <v>23</v>
      </c>
      <c r="N86" s="198" t="s">
        <v>46</v>
      </c>
      <c r="O86" s="40"/>
      <c r="P86" s="199">
        <f>O86*H86</f>
        <v>0</v>
      </c>
      <c r="Q86" s="199">
        <v>0</v>
      </c>
      <c r="R86" s="199">
        <f>Q86*H86</f>
        <v>0</v>
      </c>
      <c r="S86" s="199">
        <v>0</v>
      </c>
      <c r="T86" s="200">
        <f>S86*H86</f>
        <v>0</v>
      </c>
      <c r="AR86" s="22" t="s">
        <v>1343</v>
      </c>
      <c r="AT86" s="22" t="s">
        <v>149</v>
      </c>
      <c r="AU86" s="22" t="s">
        <v>83</v>
      </c>
      <c r="AY86" s="22" t="s">
        <v>147</v>
      </c>
      <c r="BE86" s="201">
        <f>IF(N86="základní",J86,0)</f>
        <v>0</v>
      </c>
      <c r="BF86" s="201">
        <f>IF(N86="snížená",J86,0)</f>
        <v>0</v>
      </c>
      <c r="BG86" s="201">
        <f>IF(N86="zákl. přenesená",J86,0)</f>
        <v>0</v>
      </c>
      <c r="BH86" s="201">
        <f>IF(N86="sníž. přenesená",J86,0)</f>
        <v>0</v>
      </c>
      <c r="BI86" s="201">
        <f>IF(N86="nulová",J86,0)</f>
        <v>0</v>
      </c>
      <c r="BJ86" s="22" t="s">
        <v>83</v>
      </c>
      <c r="BK86" s="201">
        <f>ROUND(I86*H86,2)</f>
        <v>0</v>
      </c>
      <c r="BL86" s="22" t="s">
        <v>1343</v>
      </c>
      <c r="BM86" s="22" t="s">
        <v>1365</v>
      </c>
    </row>
    <row r="87" spans="2:65" s="1" customFormat="1" ht="16.5" customHeight="1" x14ac:dyDescent="0.3">
      <c r="B87" s="39"/>
      <c r="C87" s="190" t="s">
        <v>187</v>
      </c>
      <c r="D87" s="190" t="s">
        <v>149</v>
      </c>
      <c r="E87" s="191" t="s">
        <v>1366</v>
      </c>
      <c r="F87" s="192" t="s">
        <v>1367</v>
      </c>
      <c r="G87" s="193" t="s">
        <v>1347</v>
      </c>
      <c r="H87" s="194">
        <v>1</v>
      </c>
      <c r="I87" s="195"/>
      <c r="J87" s="196">
        <f>ROUND(I87*H87,2)</f>
        <v>0</v>
      </c>
      <c r="K87" s="192" t="s">
        <v>1342</v>
      </c>
      <c r="L87" s="59"/>
      <c r="M87" s="197" t="s">
        <v>23</v>
      </c>
      <c r="N87" s="198" t="s">
        <v>46</v>
      </c>
      <c r="O87" s="40"/>
      <c r="P87" s="199">
        <f>O87*H87</f>
        <v>0</v>
      </c>
      <c r="Q87" s="199">
        <v>0</v>
      </c>
      <c r="R87" s="199">
        <f>Q87*H87</f>
        <v>0</v>
      </c>
      <c r="S87" s="199">
        <v>0</v>
      </c>
      <c r="T87" s="200">
        <f>S87*H87</f>
        <v>0</v>
      </c>
      <c r="AR87" s="22" t="s">
        <v>1343</v>
      </c>
      <c r="AT87" s="22" t="s">
        <v>149</v>
      </c>
      <c r="AU87" s="22" t="s">
        <v>83</v>
      </c>
      <c r="AY87" s="22" t="s">
        <v>147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22" t="s">
        <v>83</v>
      </c>
      <c r="BK87" s="201">
        <f>ROUND(I87*H87,2)</f>
        <v>0</v>
      </c>
      <c r="BL87" s="22" t="s">
        <v>1343</v>
      </c>
      <c r="BM87" s="22" t="s">
        <v>1368</v>
      </c>
    </row>
    <row r="88" spans="2:65" s="1" customFormat="1" ht="16.5" customHeight="1" x14ac:dyDescent="0.3">
      <c r="B88" s="39"/>
      <c r="C88" s="190" t="s">
        <v>191</v>
      </c>
      <c r="D88" s="190" t="s">
        <v>149</v>
      </c>
      <c r="E88" s="191" t="s">
        <v>1369</v>
      </c>
      <c r="F88" s="192" t="s">
        <v>1370</v>
      </c>
      <c r="G88" s="193" t="s">
        <v>160</v>
      </c>
      <c r="H88" s="194">
        <v>1000</v>
      </c>
      <c r="I88" s="195"/>
      <c r="J88" s="196">
        <f>ROUND(I88*H88,2)</f>
        <v>0</v>
      </c>
      <c r="K88" s="192" t="s">
        <v>1342</v>
      </c>
      <c r="L88" s="59"/>
      <c r="M88" s="197" t="s">
        <v>23</v>
      </c>
      <c r="N88" s="198" t="s">
        <v>46</v>
      </c>
      <c r="O88" s="40"/>
      <c r="P88" s="199">
        <f>O88*H88</f>
        <v>0</v>
      </c>
      <c r="Q88" s="199">
        <v>0</v>
      </c>
      <c r="R88" s="199">
        <f>Q88*H88</f>
        <v>0</v>
      </c>
      <c r="S88" s="199">
        <v>0</v>
      </c>
      <c r="T88" s="200">
        <f>S88*H88</f>
        <v>0</v>
      </c>
      <c r="AR88" s="22" t="s">
        <v>1343</v>
      </c>
      <c r="AT88" s="22" t="s">
        <v>149</v>
      </c>
      <c r="AU88" s="22" t="s">
        <v>83</v>
      </c>
      <c r="AY88" s="22" t="s">
        <v>147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2" t="s">
        <v>83</v>
      </c>
      <c r="BK88" s="201">
        <f>ROUND(I88*H88,2)</f>
        <v>0</v>
      </c>
      <c r="BL88" s="22" t="s">
        <v>1343</v>
      </c>
      <c r="BM88" s="22" t="s">
        <v>1371</v>
      </c>
    </row>
    <row r="89" spans="2:65" s="1" customFormat="1" ht="16.5" customHeight="1" x14ac:dyDescent="0.3">
      <c r="B89" s="39"/>
      <c r="C89" s="190" t="s">
        <v>196</v>
      </c>
      <c r="D89" s="190" t="s">
        <v>149</v>
      </c>
      <c r="E89" s="191" t="s">
        <v>1372</v>
      </c>
      <c r="F89" s="192" t="s">
        <v>1373</v>
      </c>
      <c r="G89" s="193" t="s">
        <v>1347</v>
      </c>
      <c r="H89" s="194">
        <v>1</v>
      </c>
      <c r="I89" s="195"/>
      <c r="J89" s="196">
        <f>ROUND(I89*H89,2)</f>
        <v>0</v>
      </c>
      <c r="K89" s="192" t="s">
        <v>1342</v>
      </c>
      <c r="L89" s="59"/>
      <c r="M89" s="197" t="s">
        <v>23</v>
      </c>
      <c r="N89" s="242" t="s">
        <v>46</v>
      </c>
      <c r="O89" s="239"/>
      <c r="P89" s="240">
        <f>O89*H89</f>
        <v>0</v>
      </c>
      <c r="Q89" s="240">
        <v>0</v>
      </c>
      <c r="R89" s="240">
        <f>Q89*H89</f>
        <v>0</v>
      </c>
      <c r="S89" s="240">
        <v>0</v>
      </c>
      <c r="T89" s="241">
        <f>S89*H89</f>
        <v>0</v>
      </c>
      <c r="AR89" s="22" t="s">
        <v>1343</v>
      </c>
      <c r="AT89" s="22" t="s">
        <v>149</v>
      </c>
      <c r="AU89" s="22" t="s">
        <v>83</v>
      </c>
      <c r="AY89" s="22" t="s">
        <v>147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2" t="s">
        <v>83</v>
      </c>
      <c r="BK89" s="201">
        <f>ROUND(I89*H89,2)</f>
        <v>0</v>
      </c>
      <c r="BL89" s="22" t="s">
        <v>1343</v>
      </c>
      <c r="BM89" s="22" t="s">
        <v>1374</v>
      </c>
    </row>
    <row r="90" spans="2:65" s="1" customFormat="1" ht="6.95" customHeight="1" x14ac:dyDescent="0.3">
      <c r="B90" s="54"/>
      <c r="C90" s="55"/>
      <c r="D90" s="55"/>
      <c r="E90" s="55"/>
      <c r="F90" s="55"/>
      <c r="G90" s="55"/>
      <c r="H90" s="55"/>
      <c r="I90" s="137"/>
      <c r="J90" s="55"/>
      <c r="K90" s="55"/>
      <c r="L90" s="59"/>
    </row>
  </sheetData>
  <sheetProtection algorithmName="SHA-512" hashValue="NqpDVcvu4anWrrJcfk/W5gPCBSCV9PsUNKR4DHJ8dyYL1zQ7BY9Ci+8IP5fB6O2gSnOP6Vnt3Zx/s6KgHTe1DQ==" saltValue="rvAD83W3Ut1clh6khuDWfrjyJm8Jw4qSuvC5c9CP2gFczZqYQgXkSGxnqhFcvz8DDLwGBe4hqNcL/EROVOOisw==" spinCount="100000" sheet="1" objects="1" scenarios="1" formatColumns="0" formatRows="0" autoFilter="0"/>
  <autoFilter ref="C76:K89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243" customWidth="1"/>
    <col min="2" max="2" width="1.6640625" style="243" customWidth="1"/>
    <col min="3" max="4" width="5" style="243" customWidth="1"/>
    <col min="5" max="5" width="11.6640625" style="243" customWidth="1"/>
    <col min="6" max="6" width="9.1640625" style="243" customWidth="1"/>
    <col min="7" max="7" width="5" style="243" customWidth="1"/>
    <col min="8" max="8" width="77.83203125" style="243" customWidth="1"/>
    <col min="9" max="10" width="20" style="243" customWidth="1"/>
    <col min="11" max="11" width="1.6640625" style="243" customWidth="1"/>
  </cols>
  <sheetData>
    <row r="1" spans="2:11" ht="37.5" customHeight="1" x14ac:dyDescent="0.3"/>
    <row r="2" spans="2:11" ht="7.5" customHeight="1" x14ac:dyDescent="0.3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pans="2:11" s="13" customFormat="1" ht="45" customHeight="1" x14ac:dyDescent="0.3">
      <c r="B3" s="247"/>
      <c r="C3" s="369" t="s">
        <v>1375</v>
      </c>
      <c r="D3" s="369"/>
      <c r="E3" s="369"/>
      <c r="F3" s="369"/>
      <c r="G3" s="369"/>
      <c r="H3" s="369"/>
      <c r="I3" s="369"/>
      <c r="J3" s="369"/>
      <c r="K3" s="248"/>
    </row>
    <row r="4" spans="2:11" ht="25.5" customHeight="1" x14ac:dyDescent="0.3">
      <c r="B4" s="249"/>
      <c r="C4" s="370" t="s">
        <v>1376</v>
      </c>
      <c r="D4" s="370"/>
      <c r="E4" s="370"/>
      <c r="F4" s="370"/>
      <c r="G4" s="370"/>
      <c r="H4" s="370"/>
      <c r="I4" s="370"/>
      <c r="J4" s="370"/>
      <c r="K4" s="250"/>
    </row>
    <row r="5" spans="2:11" ht="5.25" customHeight="1" x14ac:dyDescent="0.3">
      <c r="B5" s="249"/>
      <c r="C5" s="251"/>
      <c r="D5" s="251"/>
      <c r="E5" s="251"/>
      <c r="F5" s="251"/>
      <c r="G5" s="251"/>
      <c r="H5" s="251"/>
      <c r="I5" s="251"/>
      <c r="J5" s="251"/>
      <c r="K5" s="250"/>
    </row>
    <row r="6" spans="2:11" ht="15" customHeight="1" x14ac:dyDescent="0.3">
      <c r="B6" s="249"/>
      <c r="C6" s="368" t="s">
        <v>1377</v>
      </c>
      <c r="D6" s="368"/>
      <c r="E6" s="368"/>
      <c r="F6" s="368"/>
      <c r="G6" s="368"/>
      <c r="H6" s="368"/>
      <c r="I6" s="368"/>
      <c r="J6" s="368"/>
      <c r="K6" s="250"/>
    </row>
    <row r="7" spans="2:11" ht="15" customHeight="1" x14ac:dyDescent="0.3">
      <c r="B7" s="253"/>
      <c r="C7" s="368" t="s">
        <v>1378</v>
      </c>
      <c r="D7" s="368"/>
      <c r="E7" s="368"/>
      <c r="F7" s="368"/>
      <c r="G7" s="368"/>
      <c r="H7" s="368"/>
      <c r="I7" s="368"/>
      <c r="J7" s="368"/>
      <c r="K7" s="250"/>
    </row>
    <row r="8" spans="2:11" ht="12.75" customHeight="1" x14ac:dyDescent="0.3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pans="2:11" ht="15" customHeight="1" x14ac:dyDescent="0.3">
      <c r="B9" s="253"/>
      <c r="C9" s="368" t="s">
        <v>1379</v>
      </c>
      <c r="D9" s="368"/>
      <c r="E9" s="368"/>
      <c r="F9" s="368"/>
      <c r="G9" s="368"/>
      <c r="H9" s="368"/>
      <c r="I9" s="368"/>
      <c r="J9" s="368"/>
      <c r="K9" s="250"/>
    </row>
    <row r="10" spans="2:11" ht="15" customHeight="1" x14ac:dyDescent="0.3">
      <c r="B10" s="253"/>
      <c r="C10" s="252"/>
      <c r="D10" s="368" t="s">
        <v>1380</v>
      </c>
      <c r="E10" s="368"/>
      <c r="F10" s="368"/>
      <c r="G10" s="368"/>
      <c r="H10" s="368"/>
      <c r="I10" s="368"/>
      <c r="J10" s="368"/>
      <c r="K10" s="250"/>
    </row>
    <row r="11" spans="2:11" ht="15" customHeight="1" x14ac:dyDescent="0.3">
      <c r="B11" s="253"/>
      <c r="C11" s="254"/>
      <c r="D11" s="368" t="s">
        <v>1381</v>
      </c>
      <c r="E11" s="368"/>
      <c r="F11" s="368"/>
      <c r="G11" s="368"/>
      <c r="H11" s="368"/>
      <c r="I11" s="368"/>
      <c r="J11" s="368"/>
      <c r="K11" s="250"/>
    </row>
    <row r="12" spans="2:11" ht="12.75" customHeight="1" x14ac:dyDescent="0.3">
      <c r="B12" s="253"/>
      <c r="C12" s="254"/>
      <c r="D12" s="254"/>
      <c r="E12" s="254"/>
      <c r="F12" s="254"/>
      <c r="G12" s="254"/>
      <c r="H12" s="254"/>
      <c r="I12" s="254"/>
      <c r="J12" s="254"/>
      <c r="K12" s="250"/>
    </row>
    <row r="13" spans="2:11" ht="15" customHeight="1" x14ac:dyDescent="0.3">
      <c r="B13" s="253"/>
      <c r="C13" s="254"/>
      <c r="D13" s="368" t="s">
        <v>1382</v>
      </c>
      <c r="E13" s="368"/>
      <c r="F13" s="368"/>
      <c r="G13" s="368"/>
      <c r="H13" s="368"/>
      <c r="I13" s="368"/>
      <c r="J13" s="368"/>
      <c r="K13" s="250"/>
    </row>
    <row r="14" spans="2:11" ht="15" customHeight="1" x14ac:dyDescent="0.3">
      <c r="B14" s="253"/>
      <c r="C14" s="254"/>
      <c r="D14" s="368" t="s">
        <v>1383</v>
      </c>
      <c r="E14" s="368"/>
      <c r="F14" s="368"/>
      <c r="G14" s="368"/>
      <c r="H14" s="368"/>
      <c r="I14" s="368"/>
      <c r="J14" s="368"/>
      <c r="K14" s="250"/>
    </row>
    <row r="15" spans="2:11" ht="15" customHeight="1" x14ac:dyDescent="0.3">
      <c r="B15" s="253"/>
      <c r="C15" s="254"/>
      <c r="D15" s="368" t="s">
        <v>1384</v>
      </c>
      <c r="E15" s="368"/>
      <c r="F15" s="368"/>
      <c r="G15" s="368"/>
      <c r="H15" s="368"/>
      <c r="I15" s="368"/>
      <c r="J15" s="368"/>
      <c r="K15" s="250"/>
    </row>
    <row r="16" spans="2:11" ht="15" customHeight="1" x14ac:dyDescent="0.3">
      <c r="B16" s="253"/>
      <c r="C16" s="254"/>
      <c r="D16" s="254"/>
      <c r="E16" s="255" t="s">
        <v>82</v>
      </c>
      <c r="F16" s="368" t="s">
        <v>1385</v>
      </c>
      <c r="G16" s="368"/>
      <c r="H16" s="368"/>
      <c r="I16" s="368"/>
      <c r="J16" s="368"/>
      <c r="K16" s="250"/>
    </row>
    <row r="17" spans="2:11" ht="15" customHeight="1" x14ac:dyDescent="0.3">
      <c r="B17" s="253"/>
      <c r="C17" s="254"/>
      <c r="D17" s="254"/>
      <c r="E17" s="255" t="s">
        <v>1386</v>
      </c>
      <c r="F17" s="368" t="s">
        <v>1387</v>
      </c>
      <c r="G17" s="368"/>
      <c r="H17" s="368"/>
      <c r="I17" s="368"/>
      <c r="J17" s="368"/>
      <c r="K17" s="250"/>
    </row>
    <row r="18" spans="2:11" ht="15" customHeight="1" x14ac:dyDescent="0.3">
      <c r="B18" s="253"/>
      <c r="C18" s="254"/>
      <c r="D18" s="254"/>
      <c r="E18" s="255" t="s">
        <v>1388</v>
      </c>
      <c r="F18" s="368" t="s">
        <v>1389</v>
      </c>
      <c r="G18" s="368"/>
      <c r="H18" s="368"/>
      <c r="I18" s="368"/>
      <c r="J18" s="368"/>
      <c r="K18" s="250"/>
    </row>
    <row r="19" spans="2:11" ht="15" customHeight="1" x14ac:dyDescent="0.3">
      <c r="B19" s="253"/>
      <c r="C19" s="254"/>
      <c r="D19" s="254"/>
      <c r="E19" s="255" t="s">
        <v>1390</v>
      </c>
      <c r="F19" s="368" t="s">
        <v>1391</v>
      </c>
      <c r="G19" s="368"/>
      <c r="H19" s="368"/>
      <c r="I19" s="368"/>
      <c r="J19" s="368"/>
      <c r="K19" s="250"/>
    </row>
    <row r="20" spans="2:11" ht="15" customHeight="1" x14ac:dyDescent="0.3">
      <c r="B20" s="253"/>
      <c r="C20" s="254"/>
      <c r="D20" s="254"/>
      <c r="E20" s="255" t="s">
        <v>1392</v>
      </c>
      <c r="F20" s="368" t="s">
        <v>1393</v>
      </c>
      <c r="G20" s="368"/>
      <c r="H20" s="368"/>
      <c r="I20" s="368"/>
      <c r="J20" s="368"/>
      <c r="K20" s="250"/>
    </row>
    <row r="21" spans="2:11" ht="15" customHeight="1" x14ac:dyDescent="0.3">
      <c r="B21" s="253"/>
      <c r="C21" s="254"/>
      <c r="D21" s="254"/>
      <c r="E21" s="255" t="s">
        <v>1394</v>
      </c>
      <c r="F21" s="368" t="s">
        <v>1395</v>
      </c>
      <c r="G21" s="368"/>
      <c r="H21" s="368"/>
      <c r="I21" s="368"/>
      <c r="J21" s="368"/>
      <c r="K21" s="250"/>
    </row>
    <row r="22" spans="2:11" ht="12.75" customHeight="1" x14ac:dyDescent="0.3">
      <c r="B22" s="253"/>
      <c r="C22" s="254"/>
      <c r="D22" s="254"/>
      <c r="E22" s="254"/>
      <c r="F22" s="254"/>
      <c r="G22" s="254"/>
      <c r="H22" s="254"/>
      <c r="I22" s="254"/>
      <c r="J22" s="254"/>
      <c r="K22" s="250"/>
    </row>
    <row r="23" spans="2:11" ht="15" customHeight="1" x14ac:dyDescent="0.3">
      <c r="B23" s="253"/>
      <c r="C23" s="368" t="s">
        <v>1396</v>
      </c>
      <c r="D23" s="368"/>
      <c r="E23" s="368"/>
      <c r="F23" s="368"/>
      <c r="G23" s="368"/>
      <c r="H23" s="368"/>
      <c r="I23" s="368"/>
      <c r="J23" s="368"/>
      <c r="K23" s="250"/>
    </row>
    <row r="24" spans="2:11" ht="15" customHeight="1" x14ac:dyDescent="0.3">
      <c r="B24" s="253"/>
      <c r="C24" s="368" t="s">
        <v>1397</v>
      </c>
      <c r="D24" s="368"/>
      <c r="E24" s="368"/>
      <c r="F24" s="368"/>
      <c r="G24" s="368"/>
      <c r="H24" s="368"/>
      <c r="I24" s="368"/>
      <c r="J24" s="368"/>
      <c r="K24" s="250"/>
    </row>
    <row r="25" spans="2:11" ht="15" customHeight="1" x14ac:dyDescent="0.3">
      <c r="B25" s="253"/>
      <c r="C25" s="252"/>
      <c r="D25" s="368" t="s">
        <v>1398</v>
      </c>
      <c r="E25" s="368"/>
      <c r="F25" s="368"/>
      <c r="G25" s="368"/>
      <c r="H25" s="368"/>
      <c r="I25" s="368"/>
      <c r="J25" s="368"/>
      <c r="K25" s="250"/>
    </row>
    <row r="26" spans="2:11" ht="15" customHeight="1" x14ac:dyDescent="0.3">
      <c r="B26" s="253"/>
      <c r="C26" s="254"/>
      <c r="D26" s="368" t="s">
        <v>1399</v>
      </c>
      <c r="E26" s="368"/>
      <c r="F26" s="368"/>
      <c r="G26" s="368"/>
      <c r="H26" s="368"/>
      <c r="I26" s="368"/>
      <c r="J26" s="368"/>
      <c r="K26" s="250"/>
    </row>
    <row r="27" spans="2:11" ht="12.75" customHeight="1" x14ac:dyDescent="0.3">
      <c r="B27" s="253"/>
      <c r="C27" s="254"/>
      <c r="D27" s="254"/>
      <c r="E27" s="254"/>
      <c r="F27" s="254"/>
      <c r="G27" s="254"/>
      <c r="H27" s="254"/>
      <c r="I27" s="254"/>
      <c r="J27" s="254"/>
      <c r="K27" s="250"/>
    </row>
    <row r="28" spans="2:11" ht="15" customHeight="1" x14ac:dyDescent="0.3">
      <c r="B28" s="253"/>
      <c r="C28" s="254"/>
      <c r="D28" s="368" t="s">
        <v>1400</v>
      </c>
      <c r="E28" s="368"/>
      <c r="F28" s="368"/>
      <c r="G28" s="368"/>
      <c r="H28" s="368"/>
      <c r="I28" s="368"/>
      <c r="J28" s="368"/>
      <c r="K28" s="250"/>
    </row>
    <row r="29" spans="2:11" ht="15" customHeight="1" x14ac:dyDescent="0.3">
      <c r="B29" s="253"/>
      <c r="C29" s="254"/>
      <c r="D29" s="368" t="s">
        <v>1401</v>
      </c>
      <c r="E29" s="368"/>
      <c r="F29" s="368"/>
      <c r="G29" s="368"/>
      <c r="H29" s="368"/>
      <c r="I29" s="368"/>
      <c r="J29" s="368"/>
      <c r="K29" s="250"/>
    </row>
    <row r="30" spans="2:11" ht="12.75" customHeight="1" x14ac:dyDescent="0.3">
      <c r="B30" s="253"/>
      <c r="C30" s="254"/>
      <c r="D30" s="254"/>
      <c r="E30" s="254"/>
      <c r="F30" s="254"/>
      <c r="G30" s="254"/>
      <c r="H30" s="254"/>
      <c r="I30" s="254"/>
      <c r="J30" s="254"/>
      <c r="K30" s="250"/>
    </row>
    <row r="31" spans="2:11" ht="15" customHeight="1" x14ac:dyDescent="0.3">
      <c r="B31" s="253"/>
      <c r="C31" s="254"/>
      <c r="D31" s="368" t="s">
        <v>1402</v>
      </c>
      <c r="E31" s="368"/>
      <c r="F31" s="368"/>
      <c r="G31" s="368"/>
      <c r="H31" s="368"/>
      <c r="I31" s="368"/>
      <c r="J31" s="368"/>
      <c r="K31" s="250"/>
    </row>
    <row r="32" spans="2:11" ht="15" customHeight="1" x14ac:dyDescent="0.3">
      <c r="B32" s="253"/>
      <c r="C32" s="254"/>
      <c r="D32" s="368" t="s">
        <v>1403</v>
      </c>
      <c r="E32" s="368"/>
      <c r="F32" s="368"/>
      <c r="G32" s="368"/>
      <c r="H32" s="368"/>
      <c r="I32" s="368"/>
      <c r="J32" s="368"/>
      <c r="K32" s="250"/>
    </row>
    <row r="33" spans="2:11" ht="15" customHeight="1" x14ac:dyDescent="0.3">
      <c r="B33" s="253"/>
      <c r="C33" s="254"/>
      <c r="D33" s="368" t="s">
        <v>1404</v>
      </c>
      <c r="E33" s="368"/>
      <c r="F33" s="368"/>
      <c r="G33" s="368"/>
      <c r="H33" s="368"/>
      <c r="I33" s="368"/>
      <c r="J33" s="368"/>
      <c r="K33" s="250"/>
    </row>
    <row r="34" spans="2:11" ht="15" customHeight="1" x14ac:dyDescent="0.3">
      <c r="B34" s="253"/>
      <c r="C34" s="254"/>
      <c r="D34" s="252"/>
      <c r="E34" s="256" t="s">
        <v>132</v>
      </c>
      <c r="F34" s="252"/>
      <c r="G34" s="368" t="s">
        <v>1405</v>
      </c>
      <c r="H34" s="368"/>
      <c r="I34" s="368"/>
      <c r="J34" s="368"/>
      <c r="K34" s="250"/>
    </row>
    <row r="35" spans="2:11" ht="30.75" customHeight="1" x14ac:dyDescent="0.3">
      <c r="B35" s="253"/>
      <c r="C35" s="254"/>
      <c r="D35" s="252"/>
      <c r="E35" s="256" t="s">
        <v>1406</v>
      </c>
      <c r="F35" s="252"/>
      <c r="G35" s="368" t="s">
        <v>1407</v>
      </c>
      <c r="H35" s="368"/>
      <c r="I35" s="368"/>
      <c r="J35" s="368"/>
      <c r="K35" s="250"/>
    </row>
    <row r="36" spans="2:11" ht="15" customHeight="1" x14ac:dyDescent="0.3">
      <c r="B36" s="253"/>
      <c r="C36" s="254"/>
      <c r="D36" s="252"/>
      <c r="E36" s="256" t="s">
        <v>56</v>
      </c>
      <c r="F36" s="252"/>
      <c r="G36" s="368" t="s">
        <v>1408</v>
      </c>
      <c r="H36" s="368"/>
      <c r="I36" s="368"/>
      <c r="J36" s="368"/>
      <c r="K36" s="250"/>
    </row>
    <row r="37" spans="2:11" ht="15" customHeight="1" x14ac:dyDescent="0.3">
      <c r="B37" s="253"/>
      <c r="C37" s="254"/>
      <c r="D37" s="252"/>
      <c r="E37" s="256" t="s">
        <v>133</v>
      </c>
      <c r="F37" s="252"/>
      <c r="G37" s="368" t="s">
        <v>1409</v>
      </c>
      <c r="H37" s="368"/>
      <c r="I37" s="368"/>
      <c r="J37" s="368"/>
      <c r="K37" s="250"/>
    </row>
    <row r="38" spans="2:11" ht="15" customHeight="1" x14ac:dyDescent="0.3">
      <c r="B38" s="253"/>
      <c r="C38" s="254"/>
      <c r="D38" s="252"/>
      <c r="E38" s="256" t="s">
        <v>134</v>
      </c>
      <c r="F38" s="252"/>
      <c r="G38" s="368" t="s">
        <v>1410</v>
      </c>
      <c r="H38" s="368"/>
      <c r="I38" s="368"/>
      <c r="J38" s="368"/>
      <c r="K38" s="250"/>
    </row>
    <row r="39" spans="2:11" ht="15" customHeight="1" x14ac:dyDescent="0.3">
      <c r="B39" s="253"/>
      <c r="C39" s="254"/>
      <c r="D39" s="252"/>
      <c r="E39" s="256" t="s">
        <v>135</v>
      </c>
      <c r="F39" s="252"/>
      <c r="G39" s="368" t="s">
        <v>1411</v>
      </c>
      <c r="H39" s="368"/>
      <c r="I39" s="368"/>
      <c r="J39" s="368"/>
      <c r="K39" s="250"/>
    </row>
    <row r="40" spans="2:11" ht="15" customHeight="1" x14ac:dyDescent="0.3">
      <c r="B40" s="253"/>
      <c r="C40" s="254"/>
      <c r="D40" s="252"/>
      <c r="E40" s="256" t="s">
        <v>1412</v>
      </c>
      <c r="F40" s="252"/>
      <c r="G40" s="368" t="s">
        <v>1413</v>
      </c>
      <c r="H40" s="368"/>
      <c r="I40" s="368"/>
      <c r="J40" s="368"/>
      <c r="K40" s="250"/>
    </row>
    <row r="41" spans="2:11" ht="15" customHeight="1" x14ac:dyDescent="0.3">
      <c r="B41" s="253"/>
      <c r="C41" s="254"/>
      <c r="D41" s="252"/>
      <c r="E41" s="256"/>
      <c r="F41" s="252"/>
      <c r="G41" s="368" t="s">
        <v>1414</v>
      </c>
      <c r="H41" s="368"/>
      <c r="I41" s="368"/>
      <c r="J41" s="368"/>
      <c r="K41" s="250"/>
    </row>
    <row r="42" spans="2:11" ht="15" customHeight="1" x14ac:dyDescent="0.3">
      <c r="B42" s="253"/>
      <c r="C42" s="254"/>
      <c r="D42" s="252"/>
      <c r="E42" s="256" t="s">
        <v>1415</v>
      </c>
      <c r="F42" s="252"/>
      <c r="G42" s="368" t="s">
        <v>1416</v>
      </c>
      <c r="H42" s="368"/>
      <c r="I42" s="368"/>
      <c r="J42" s="368"/>
      <c r="K42" s="250"/>
    </row>
    <row r="43" spans="2:11" ht="15" customHeight="1" x14ac:dyDescent="0.3">
      <c r="B43" s="253"/>
      <c r="C43" s="254"/>
      <c r="D43" s="252"/>
      <c r="E43" s="256" t="s">
        <v>137</v>
      </c>
      <c r="F43" s="252"/>
      <c r="G43" s="368" t="s">
        <v>1417</v>
      </c>
      <c r="H43" s="368"/>
      <c r="I43" s="368"/>
      <c r="J43" s="368"/>
      <c r="K43" s="250"/>
    </row>
    <row r="44" spans="2:11" ht="12.75" customHeight="1" x14ac:dyDescent="0.3">
      <c r="B44" s="253"/>
      <c r="C44" s="254"/>
      <c r="D44" s="252"/>
      <c r="E44" s="252"/>
      <c r="F44" s="252"/>
      <c r="G44" s="252"/>
      <c r="H44" s="252"/>
      <c r="I44" s="252"/>
      <c r="J44" s="252"/>
      <c r="K44" s="250"/>
    </row>
    <row r="45" spans="2:11" ht="15" customHeight="1" x14ac:dyDescent="0.3">
      <c r="B45" s="253"/>
      <c r="C45" s="254"/>
      <c r="D45" s="368" t="s">
        <v>1418</v>
      </c>
      <c r="E45" s="368"/>
      <c r="F45" s="368"/>
      <c r="G45" s="368"/>
      <c r="H45" s="368"/>
      <c r="I45" s="368"/>
      <c r="J45" s="368"/>
      <c r="K45" s="250"/>
    </row>
    <row r="46" spans="2:11" ht="15" customHeight="1" x14ac:dyDescent="0.3">
      <c r="B46" s="253"/>
      <c r="C46" s="254"/>
      <c r="D46" s="254"/>
      <c r="E46" s="368" t="s">
        <v>1419</v>
      </c>
      <c r="F46" s="368"/>
      <c r="G46" s="368"/>
      <c r="H46" s="368"/>
      <c r="I46" s="368"/>
      <c r="J46" s="368"/>
      <c r="K46" s="250"/>
    </row>
    <row r="47" spans="2:11" ht="15" customHeight="1" x14ac:dyDescent="0.3">
      <c r="B47" s="253"/>
      <c r="C47" s="254"/>
      <c r="D47" s="254"/>
      <c r="E47" s="368" t="s">
        <v>1420</v>
      </c>
      <c r="F47" s="368"/>
      <c r="G47" s="368"/>
      <c r="H47" s="368"/>
      <c r="I47" s="368"/>
      <c r="J47" s="368"/>
      <c r="K47" s="250"/>
    </row>
    <row r="48" spans="2:11" ht="15" customHeight="1" x14ac:dyDescent="0.3">
      <c r="B48" s="253"/>
      <c r="C48" s="254"/>
      <c r="D48" s="254"/>
      <c r="E48" s="368" t="s">
        <v>1421</v>
      </c>
      <c r="F48" s="368"/>
      <c r="G48" s="368"/>
      <c r="H48" s="368"/>
      <c r="I48" s="368"/>
      <c r="J48" s="368"/>
      <c r="K48" s="250"/>
    </row>
    <row r="49" spans="2:11" ht="15" customHeight="1" x14ac:dyDescent="0.3">
      <c r="B49" s="253"/>
      <c r="C49" s="254"/>
      <c r="D49" s="368" t="s">
        <v>1422</v>
      </c>
      <c r="E49" s="368"/>
      <c r="F49" s="368"/>
      <c r="G49" s="368"/>
      <c r="H49" s="368"/>
      <c r="I49" s="368"/>
      <c r="J49" s="368"/>
      <c r="K49" s="250"/>
    </row>
    <row r="50" spans="2:11" ht="25.5" customHeight="1" x14ac:dyDescent="0.3">
      <c r="B50" s="249"/>
      <c r="C50" s="370" t="s">
        <v>1423</v>
      </c>
      <c r="D50" s="370"/>
      <c r="E50" s="370"/>
      <c r="F50" s="370"/>
      <c r="G50" s="370"/>
      <c r="H50" s="370"/>
      <c r="I50" s="370"/>
      <c r="J50" s="370"/>
      <c r="K50" s="250"/>
    </row>
    <row r="51" spans="2:11" ht="5.25" customHeight="1" x14ac:dyDescent="0.3">
      <c r="B51" s="249"/>
      <c r="C51" s="251"/>
      <c r="D51" s="251"/>
      <c r="E51" s="251"/>
      <c r="F51" s="251"/>
      <c r="G51" s="251"/>
      <c r="H51" s="251"/>
      <c r="I51" s="251"/>
      <c r="J51" s="251"/>
      <c r="K51" s="250"/>
    </row>
    <row r="52" spans="2:11" ht="15" customHeight="1" x14ac:dyDescent="0.3">
      <c r="B52" s="249"/>
      <c r="C52" s="368" t="s">
        <v>1424</v>
      </c>
      <c r="D52" s="368"/>
      <c r="E52" s="368"/>
      <c r="F52" s="368"/>
      <c r="G52" s="368"/>
      <c r="H52" s="368"/>
      <c r="I52" s="368"/>
      <c r="J52" s="368"/>
      <c r="K52" s="250"/>
    </row>
    <row r="53" spans="2:11" ht="15" customHeight="1" x14ac:dyDescent="0.3">
      <c r="B53" s="249"/>
      <c r="C53" s="368" t="s">
        <v>1425</v>
      </c>
      <c r="D53" s="368"/>
      <c r="E53" s="368"/>
      <c r="F53" s="368"/>
      <c r="G53" s="368"/>
      <c r="H53" s="368"/>
      <c r="I53" s="368"/>
      <c r="J53" s="368"/>
      <c r="K53" s="250"/>
    </row>
    <row r="54" spans="2:11" ht="12.75" customHeight="1" x14ac:dyDescent="0.3">
      <c r="B54" s="249"/>
      <c r="C54" s="252"/>
      <c r="D54" s="252"/>
      <c r="E54" s="252"/>
      <c r="F54" s="252"/>
      <c r="G54" s="252"/>
      <c r="H54" s="252"/>
      <c r="I54" s="252"/>
      <c r="J54" s="252"/>
      <c r="K54" s="250"/>
    </row>
    <row r="55" spans="2:11" ht="15" customHeight="1" x14ac:dyDescent="0.3">
      <c r="B55" s="249"/>
      <c r="C55" s="368" t="s">
        <v>1426</v>
      </c>
      <c r="D55" s="368"/>
      <c r="E55" s="368"/>
      <c r="F55" s="368"/>
      <c r="G55" s="368"/>
      <c r="H55" s="368"/>
      <c r="I55" s="368"/>
      <c r="J55" s="368"/>
      <c r="K55" s="250"/>
    </row>
    <row r="56" spans="2:11" ht="15" customHeight="1" x14ac:dyDescent="0.3">
      <c r="B56" s="249"/>
      <c r="C56" s="254"/>
      <c r="D56" s="368" t="s">
        <v>1427</v>
      </c>
      <c r="E56" s="368"/>
      <c r="F56" s="368"/>
      <c r="G56" s="368"/>
      <c r="H56" s="368"/>
      <c r="I56" s="368"/>
      <c r="J56" s="368"/>
      <c r="K56" s="250"/>
    </row>
    <row r="57" spans="2:11" ht="15" customHeight="1" x14ac:dyDescent="0.3">
      <c r="B57" s="249"/>
      <c r="C57" s="254"/>
      <c r="D57" s="368" t="s">
        <v>1428</v>
      </c>
      <c r="E57" s="368"/>
      <c r="F57" s="368"/>
      <c r="G57" s="368"/>
      <c r="H57" s="368"/>
      <c r="I57" s="368"/>
      <c r="J57" s="368"/>
      <c r="K57" s="250"/>
    </row>
    <row r="58" spans="2:11" ht="15" customHeight="1" x14ac:dyDescent="0.3">
      <c r="B58" s="249"/>
      <c r="C58" s="254"/>
      <c r="D58" s="368" t="s">
        <v>1429</v>
      </c>
      <c r="E58" s="368"/>
      <c r="F58" s="368"/>
      <c r="G58" s="368"/>
      <c r="H58" s="368"/>
      <c r="I58" s="368"/>
      <c r="J58" s="368"/>
      <c r="K58" s="250"/>
    </row>
    <row r="59" spans="2:11" ht="15" customHeight="1" x14ac:dyDescent="0.3">
      <c r="B59" s="249"/>
      <c r="C59" s="254"/>
      <c r="D59" s="368" t="s">
        <v>1430</v>
      </c>
      <c r="E59" s="368"/>
      <c r="F59" s="368"/>
      <c r="G59" s="368"/>
      <c r="H59" s="368"/>
      <c r="I59" s="368"/>
      <c r="J59" s="368"/>
      <c r="K59" s="250"/>
    </row>
    <row r="60" spans="2:11" ht="15" customHeight="1" x14ac:dyDescent="0.3">
      <c r="B60" s="249"/>
      <c r="C60" s="254"/>
      <c r="D60" s="372" t="s">
        <v>1431</v>
      </c>
      <c r="E60" s="372"/>
      <c r="F60" s="372"/>
      <c r="G60" s="372"/>
      <c r="H60" s="372"/>
      <c r="I60" s="372"/>
      <c r="J60" s="372"/>
      <c r="K60" s="250"/>
    </row>
    <row r="61" spans="2:11" ht="15" customHeight="1" x14ac:dyDescent="0.3">
      <c r="B61" s="249"/>
      <c r="C61" s="254"/>
      <c r="D61" s="368" t="s">
        <v>1432</v>
      </c>
      <c r="E61" s="368"/>
      <c r="F61" s="368"/>
      <c r="G61" s="368"/>
      <c r="H61" s="368"/>
      <c r="I61" s="368"/>
      <c r="J61" s="368"/>
      <c r="K61" s="250"/>
    </row>
    <row r="62" spans="2:11" ht="12.75" customHeight="1" x14ac:dyDescent="0.3">
      <c r="B62" s="249"/>
      <c r="C62" s="254"/>
      <c r="D62" s="254"/>
      <c r="E62" s="257"/>
      <c r="F62" s="254"/>
      <c r="G62" s="254"/>
      <c r="H62" s="254"/>
      <c r="I62" s="254"/>
      <c r="J62" s="254"/>
      <c r="K62" s="250"/>
    </row>
    <row r="63" spans="2:11" ht="15" customHeight="1" x14ac:dyDescent="0.3">
      <c r="B63" s="249"/>
      <c r="C63" s="254"/>
      <c r="D63" s="368" t="s">
        <v>1433</v>
      </c>
      <c r="E63" s="368"/>
      <c r="F63" s="368"/>
      <c r="G63" s="368"/>
      <c r="H63" s="368"/>
      <c r="I63" s="368"/>
      <c r="J63" s="368"/>
      <c r="K63" s="250"/>
    </row>
    <row r="64" spans="2:11" ht="15" customHeight="1" x14ac:dyDescent="0.3">
      <c r="B64" s="249"/>
      <c r="C64" s="254"/>
      <c r="D64" s="372" t="s">
        <v>1434</v>
      </c>
      <c r="E64" s="372"/>
      <c r="F64" s="372"/>
      <c r="G64" s="372"/>
      <c r="H64" s="372"/>
      <c r="I64" s="372"/>
      <c r="J64" s="372"/>
      <c r="K64" s="250"/>
    </row>
    <row r="65" spans="2:11" ht="15" customHeight="1" x14ac:dyDescent="0.3">
      <c r="B65" s="249"/>
      <c r="C65" s="254"/>
      <c r="D65" s="368" t="s">
        <v>1435</v>
      </c>
      <c r="E65" s="368"/>
      <c r="F65" s="368"/>
      <c r="G65" s="368"/>
      <c r="H65" s="368"/>
      <c r="I65" s="368"/>
      <c r="J65" s="368"/>
      <c r="K65" s="250"/>
    </row>
    <row r="66" spans="2:11" ht="15" customHeight="1" x14ac:dyDescent="0.3">
      <c r="B66" s="249"/>
      <c r="C66" s="254"/>
      <c r="D66" s="368" t="s">
        <v>1436</v>
      </c>
      <c r="E66" s="368"/>
      <c r="F66" s="368"/>
      <c r="G66" s="368"/>
      <c r="H66" s="368"/>
      <c r="I66" s="368"/>
      <c r="J66" s="368"/>
      <c r="K66" s="250"/>
    </row>
    <row r="67" spans="2:11" ht="15" customHeight="1" x14ac:dyDescent="0.3">
      <c r="B67" s="249"/>
      <c r="C67" s="254"/>
      <c r="D67" s="368" t="s">
        <v>1437</v>
      </c>
      <c r="E67" s="368"/>
      <c r="F67" s="368"/>
      <c r="G67" s="368"/>
      <c r="H67" s="368"/>
      <c r="I67" s="368"/>
      <c r="J67" s="368"/>
      <c r="K67" s="250"/>
    </row>
    <row r="68" spans="2:11" ht="15" customHeight="1" x14ac:dyDescent="0.3">
      <c r="B68" s="249"/>
      <c r="C68" s="254"/>
      <c r="D68" s="368" t="s">
        <v>1438</v>
      </c>
      <c r="E68" s="368"/>
      <c r="F68" s="368"/>
      <c r="G68" s="368"/>
      <c r="H68" s="368"/>
      <c r="I68" s="368"/>
      <c r="J68" s="368"/>
      <c r="K68" s="250"/>
    </row>
    <row r="69" spans="2:11" ht="12.75" customHeight="1" x14ac:dyDescent="0.3">
      <c r="B69" s="258"/>
      <c r="C69" s="259"/>
      <c r="D69" s="259"/>
      <c r="E69" s="259"/>
      <c r="F69" s="259"/>
      <c r="G69" s="259"/>
      <c r="H69" s="259"/>
      <c r="I69" s="259"/>
      <c r="J69" s="259"/>
      <c r="K69" s="260"/>
    </row>
    <row r="70" spans="2:11" ht="18.75" customHeight="1" x14ac:dyDescent="0.3">
      <c r="B70" s="261"/>
      <c r="C70" s="261"/>
      <c r="D70" s="261"/>
      <c r="E70" s="261"/>
      <c r="F70" s="261"/>
      <c r="G70" s="261"/>
      <c r="H70" s="261"/>
      <c r="I70" s="261"/>
      <c r="J70" s="261"/>
      <c r="K70" s="262"/>
    </row>
    <row r="71" spans="2:11" ht="18.75" customHeight="1" x14ac:dyDescent="0.3">
      <c r="B71" s="262"/>
      <c r="C71" s="262"/>
      <c r="D71" s="262"/>
      <c r="E71" s="262"/>
      <c r="F71" s="262"/>
      <c r="G71" s="262"/>
      <c r="H71" s="262"/>
      <c r="I71" s="262"/>
      <c r="J71" s="262"/>
      <c r="K71" s="262"/>
    </row>
    <row r="72" spans="2:11" ht="7.5" customHeight="1" x14ac:dyDescent="0.3">
      <c r="B72" s="263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ht="45" customHeight="1" x14ac:dyDescent="0.3">
      <c r="B73" s="266"/>
      <c r="C73" s="373" t="s">
        <v>96</v>
      </c>
      <c r="D73" s="373"/>
      <c r="E73" s="373"/>
      <c r="F73" s="373"/>
      <c r="G73" s="373"/>
      <c r="H73" s="373"/>
      <c r="I73" s="373"/>
      <c r="J73" s="373"/>
      <c r="K73" s="267"/>
    </row>
    <row r="74" spans="2:11" ht="17.25" customHeight="1" x14ac:dyDescent="0.3">
      <c r="B74" s="266"/>
      <c r="C74" s="268" t="s">
        <v>1439</v>
      </c>
      <c r="D74" s="268"/>
      <c r="E74" s="268"/>
      <c r="F74" s="268" t="s">
        <v>1440</v>
      </c>
      <c r="G74" s="269"/>
      <c r="H74" s="268" t="s">
        <v>133</v>
      </c>
      <c r="I74" s="268" t="s">
        <v>60</v>
      </c>
      <c r="J74" s="268" t="s">
        <v>1441</v>
      </c>
      <c r="K74" s="267"/>
    </row>
    <row r="75" spans="2:11" ht="17.25" customHeight="1" x14ac:dyDescent="0.3">
      <c r="B75" s="266"/>
      <c r="C75" s="270" t="s">
        <v>1442</v>
      </c>
      <c r="D75" s="270"/>
      <c r="E75" s="270"/>
      <c r="F75" s="271" t="s">
        <v>1443</v>
      </c>
      <c r="G75" s="272"/>
      <c r="H75" s="270"/>
      <c r="I75" s="270"/>
      <c r="J75" s="270" t="s">
        <v>1444</v>
      </c>
      <c r="K75" s="267"/>
    </row>
    <row r="76" spans="2:11" ht="5.25" customHeight="1" x14ac:dyDescent="0.3">
      <c r="B76" s="266"/>
      <c r="C76" s="273"/>
      <c r="D76" s="273"/>
      <c r="E76" s="273"/>
      <c r="F76" s="273"/>
      <c r="G76" s="274"/>
      <c r="H76" s="273"/>
      <c r="I76" s="273"/>
      <c r="J76" s="273"/>
      <c r="K76" s="267"/>
    </row>
    <row r="77" spans="2:11" ht="15" customHeight="1" x14ac:dyDescent="0.3">
      <c r="B77" s="266"/>
      <c r="C77" s="256" t="s">
        <v>56</v>
      </c>
      <c r="D77" s="273"/>
      <c r="E77" s="273"/>
      <c r="F77" s="275" t="s">
        <v>1445</v>
      </c>
      <c r="G77" s="274"/>
      <c r="H77" s="256" t="s">
        <v>1446</v>
      </c>
      <c r="I77" s="256" t="s">
        <v>1447</v>
      </c>
      <c r="J77" s="256">
        <v>20</v>
      </c>
      <c r="K77" s="267"/>
    </row>
    <row r="78" spans="2:11" ht="15" customHeight="1" x14ac:dyDescent="0.3">
      <c r="B78" s="266"/>
      <c r="C78" s="256" t="s">
        <v>1448</v>
      </c>
      <c r="D78" s="256"/>
      <c r="E78" s="256"/>
      <c r="F78" s="275" t="s">
        <v>1445</v>
      </c>
      <c r="G78" s="274"/>
      <c r="H78" s="256" t="s">
        <v>1449</v>
      </c>
      <c r="I78" s="256" t="s">
        <v>1447</v>
      </c>
      <c r="J78" s="256">
        <v>120</v>
      </c>
      <c r="K78" s="267"/>
    </row>
    <row r="79" spans="2:11" ht="15" customHeight="1" x14ac:dyDescent="0.3">
      <c r="B79" s="276"/>
      <c r="C79" s="256" t="s">
        <v>1450</v>
      </c>
      <c r="D79" s="256"/>
      <c r="E79" s="256"/>
      <c r="F79" s="275" t="s">
        <v>1451</v>
      </c>
      <c r="G79" s="274"/>
      <c r="H79" s="256" t="s">
        <v>1452</v>
      </c>
      <c r="I79" s="256" t="s">
        <v>1447</v>
      </c>
      <c r="J79" s="256">
        <v>50</v>
      </c>
      <c r="K79" s="267"/>
    </row>
    <row r="80" spans="2:11" ht="15" customHeight="1" x14ac:dyDescent="0.3">
      <c r="B80" s="276"/>
      <c r="C80" s="256" t="s">
        <v>1453</v>
      </c>
      <c r="D80" s="256"/>
      <c r="E80" s="256"/>
      <c r="F80" s="275" t="s">
        <v>1445</v>
      </c>
      <c r="G80" s="274"/>
      <c r="H80" s="256" t="s">
        <v>1454</v>
      </c>
      <c r="I80" s="256" t="s">
        <v>1455</v>
      </c>
      <c r="J80" s="256"/>
      <c r="K80" s="267"/>
    </row>
    <row r="81" spans="2:11" ht="15" customHeight="1" x14ac:dyDescent="0.3">
      <c r="B81" s="276"/>
      <c r="C81" s="277" t="s">
        <v>1456</v>
      </c>
      <c r="D81" s="277"/>
      <c r="E81" s="277"/>
      <c r="F81" s="278" t="s">
        <v>1451</v>
      </c>
      <c r="G81" s="277"/>
      <c r="H81" s="277" t="s">
        <v>1457</v>
      </c>
      <c r="I81" s="277" t="s">
        <v>1447</v>
      </c>
      <c r="J81" s="277">
        <v>15</v>
      </c>
      <c r="K81" s="267"/>
    </row>
    <row r="82" spans="2:11" ht="15" customHeight="1" x14ac:dyDescent="0.3">
      <c r="B82" s="276"/>
      <c r="C82" s="277" t="s">
        <v>1458</v>
      </c>
      <c r="D82" s="277"/>
      <c r="E82" s="277"/>
      <c r="F82" s="278" t="s">
        <v>1451</v>
      </c>
      <c r="G82" s="277"/>
      <c r="H82" s="277" t="s">
        <v>1459</v>
      </c>
      <c r="I82" s="277" t="s">
        <v>1447</v>
      </c>
      <c r="J82" s="277">
        <v>15</v>
      </c>
      <c r="K82" s="267"/>
    </row>
    <row r="83" spans="2:11" ht="15" customHeight="1" x14ac:dyDescent="0.3">
      <c r="B83" s="276"/>
      <c r="C83" s="277" t="s">
        <v>1460</v>
      </c>
      <c r="D83" s="277"/>
      <c r="E83" s="277"/>
      <c r="F83" s="278" t="s">
        <v>1451</v>
      </c>
      <c r="G83" s="277"/>
      <c r="H83" s="277" t="s">
        <v>1461</v>
      </c>
      <c r="I83" s="277" t="s">
        <v>1447</v>
      </c>
      <c r="J83" s="277">
        <v>20</v>
      </c>
      <c r="K83" s="267"/>
    </row>
    <row r="84" spans="2:11" ht="15" customHeight="1" x14ac:dyDescent="0.3">
      <c r="B84" s="276"/>
      <c r="C84" s="277" t="s">
        <v>1462</v>
      </c>
      <c r="D84" s="277"/>
      <c r="E84" s="277"/>
      <c r="F84" s="278" t="s">
        <v>1451</v>
      </c>
      <c r="G84" s="277"/>
      <c r="H84" s="277" t="s">
        <v>1463</v>
      </c>
      <c r="I84" s="277" t="s">
        <v>1447</v>
      </c>
      <c r="J84" s="277">
        <v>20</v>
      </c>
      <c r="K84" s="267"/>
    </row>
    <row r="85" spans="2:11" ht="15" customHeight="1" x14ac:dyDescent="0.3">
      <c r="B85" s="276"/>
      <c r="C85" s="256" t="s">
        <v>1464</v>
      </c>
      <c r="D85" s="256"/>
      <c r="E85" s="256"/>
      <c r="F85" s="275" t="s">
        <v>1451</v>
      </c>
      <c r="G85" s="274"/>
      <c r="H85" s="256" t="s">
        <v>1465</v>
      </c>
      <c r="I85" s="256" t="s">
        <v>1447</v>
      </c>
      <c r="J85" s="256">
        <v>50</v>
      </c>
      <c r="K85" s="267"/>
    </row>
    <row r="86" spans="2:11" ht="15" customHeight="1" x14ac:dyDescent="0.3">
      <c r="B86" s="276"/>
      <c r="C86" s="256" t="s">
        <v>1466</v>
      </c>
      <c r="D86" s="256"/>
      <c r="E86" s="256"/>
      <c r="F86" s="275" t="s">
        <v>1451</v>
      </c>
      <c r="G86" s="274"/>
      <c r="H86" s="256" t="s">
        <v>1467</v>
      </c>
      <c r="I86" s="256" t="s">
        <v>1447</v>
      </c>
      <c r="J86" s="256">
        <v>20</v>
      </c>
      <c r="K86" s="267"/>
    </row>
    <row r="87" spans="2:11" ht="15" customHeight="1" x14ac:dyDescent="0.3">
      <c r="B87" s="276"/>
      <c r="C87" s="256" t="s">
        <v>1468</v>
      </c>
      <c r="D87" s="256"/>
      <c r="E87" s="256"/>
      <c r="F87" s="275" t="s">
        <v>1451</v>
      </c>
      <c r="G87" s="274"/>
      <c r="H87" s="256" t="s">
        <v>1469</v>
      </c>
      <c r="I87" s="256" t="s">
        <v>1447</v>
      </c>
      <c r="J87" s="256">
        <v>20</v>
      </c>
      <c r="K87" s="267"/>
    </row>
    <row r="88" spans="2:11" ht="15" customHeight="1" x14ac:dyDescent="0.3">
      <c r="B88" s="276"/>
      <c r="C88" s="256" t="s">
        <v>1470</v>
      </c>
      <c r="D88" s="256"/>
      <c r="E88" s="256"/>
      <c r="F88" s="275" t="s">
        <v>1451</v>
      </c>
      <c r="G88" s="274"/>
      <c r="H88" s="256" t="s">
        <v>1471</v>
      </c>
      <c r="I88" s="256" t="s">
        <v>1447</v>
      </c>
      <c r="J88" s="256">
        <v>50</v>
      </c>
      <c r="K88" s="267"/>
    </row>
    <row r="89" spans="2:11" ht="15" customHeight="1" x14ac:dyDescent="0.3">
      <c r="B89" s="276"/>
      <c r="C89" s="256" t="s">
        <v>1472</v>
      </c>
      <c r="D89" s="256"/>
      <c r="E89" s="256"/>
      <c r="F89" s="275" t="s">
        <v>1451</v>
      </c>
      <c r="G89" s="274"/>
      <c r="H89" s="256" t="s">
        <v>1472</v>
      </c>
      <c r="I89" s="256" t="s">
        <v>1447</v>
      </c>
      <c r="J89" s="256">
        <v>50</v>
      </c>
      <c r="K89" s="267"/>
    </row>
    <row r="90" spans="2:11" ht="15" customHeight="1" x14ac:dyDescent="0.3">
      <c r="B90" s="276"/>
      <c r="C90" s="256" t="s">
        <v>138</v>
      </c>
      <c r="D90" s="256"/>
      <c r="E90" s="256"/>
      <c r="F90" s="275" t="s">
        <v>1451</v>
      </c>
      <c r="G90" s="274"/>
      <c r="H90" s="256" t="s">
        <v>1473</v>
      </c>
      <c r="I90" s="256" t="s">
        <v>1447</v>
      </c>
      <c r="J90" s="256">
        <v>255</v>
      </c>
      <c r="K90" s="267"/>
    </row>
    <row r="91" spans="2:11" ht="15" customHeight="1" x14ac:dyDescent="0.3">
      <c r="B91" s="276"/>
      <c r="C91" s="256" t="s">
        <v>1474</v>
      </c>
      <c r="D91" s="256"/>
      <c r="E91" s="256"/>
      <c r="F91" s="275" t="s">
        <v>1445</v>
      </c>
      <c r="G91" s="274"/>
      <c r="H91" s="256" t="s">
        <v>1475</v>
      </c>
      <c r="I91" s="256" t="s">
        <v>1476</v>
      </c>
      <c r="J91" s="256"/>
      <c r="K91" s="267"/>
    </row>
    <row r="92" spans="2:11" ht="15" customHeight="1" x14ac:dyDescent="0.3">
      <c r="B92" s="276"/>
      <c r="C92" s="256" t="s">
        <v>1477</v>
      </c>
      <c r="D92" s="256"/>
      <c r="E92" s="256"/>
      <c r="F92" s="275" t="s">
        <v>1445</v>
      </c>
      <c r="G92" s="274"/>
      <c r="H92" s="256" t="s">
        <v>1478</v>
      </c>
      <c r="I92" s="256" t="s">
        <v>1479</v>
      </c>
      <c r="J92" s="256"/>
      <c r="K92" s="267"/>
    </row>
    <row r="93" spans="2:11" ht="15" customHeight="1" x14ac:dyDescent="0.3">
      <c r="B93" s="276"/>
      <c r="C93" s="256" t="s">
        <v>1480</v>
      </c>
      <c r="D93" s="256"/>
      <c r="E93" s="256"/>
      <c r="F93" s="275" t="s">
        <v>1445</v>
      </c>
      <c r="G93" s="274"/>
      <c r="H93" s="256" t="s">
        <v>1480</v>
      </c>
      <c r="I93" s="256" t="s">
        <v>1479</v>
      </c>
      <c r="J93" s="256"/>
      <c r="K93" s="267"/>
    </row>
    <row r="94" spans="2:11" ht="15" customHeight="1" x14ac:dyDescent="0.3">
      <c r="B94" s="276"/>
      <c r="C94" s="256" t="s">
        <v>41</v>
      </c>
      <c r="D94" s="256"/>
      <c r="E94" s="256"/>
      <c r="F94" s="275" t="s">
        <v>1445</v>
      </c>
      <c r="G94" s="274"/>
      <c r="H94" s="256" t="s">
        <v>1481</v>
      </c>
      <c r="I94" s="256" t="s">
        <v>1479</v>
      </c>
      <c r="J94" s="256"/>
      <c r="K94" s="267"/>
    </row>
    <row r="95" spans="2:11" ht="15" customHeight="1" x14ac:dyDescent="0.3">
      <c r="B95" s="276"/>
      <c r="C95" s="256" t="s">
        <v>51</v>
      </c>
      <c r="D95" s="256"/>
      <c r="E95" s="256"/>
      <c r="F95" s="275" t="s">
        <v>1445</v>
      </c>
      <c r="G95" s="274"/>
      <c r="H95" s="256" t="s">
        <v>1482</v>
      </c>
      <c r="I95" s="256" t="s">
        <v>1479</v>
      </c>
      <c r="J95" s="256"/>
      <c r="K95" s="267"/>
    </row>
    <row r="96" spans="2:11" ht="15" customHeight="1" x14ac:dyDescent="0.3">
      <c r="B96" s="279"/>
      <c r="C96" s="280"/>
      <c r="D96" s="280"/>
      <c r="E96" s="280"/>
      <c r="F96" s="280"/>
      <c r="G96" s="280"/>
      <c r="H96" s="280"/>
      <c r="I96" s="280"/>
      <c r="J96" s="280"/>
      <c r="K96" s="281"/>
    </row>
    <row r="97" spans="2:11" ht="18.75" customHeight="1" x14ac:dyDescent="0.3">
      <c r="B97" s="282"/>
      <c r="C97" s="283"/>
      <c r="D97" s="283"/>
      <c r="E97" s="283"/>
      <c r="F97" s="283"/>
      <c r="G97" s="283"/>
      <c r="H97" s="283"/>
      <c r="I97" s="283"/>
      <c r="J97" s="283"/>
      <c r="K97" s="282"/>
    </row>
    <row r="98" spans="2:11" ht="18.75" customHeight="1" x14ac:dyDescent="0.3">
      <c r="B98" s="262"/>
      <c r="C98" s="262"/>
      <c r="D98" s="262"/>
      <c r="E98" s="262"/>
      <c r="F98" s="262"/>
      <c r="G98" s="262"/>
      <c r="H98" s="262"/>
      <c r="I98" s="262"/>
      <c r="J98" s="262"/>
      <c r="K98" s="262"/>
    </row>
    <row r="99" spans="2:11" ht="7.5" customHeight="1" x14ac:dyDescent="0.3">
      <c r="B99" s="263"/>
      <c r="C99" s="264"/>
      <c r="D99" s="264"/>
      <c r="E99" s="264"/>
      <c r="F99" s="264"/>
      <c r="G99" s="264"/>
      <c r="H99" s="264"/>
      <c r="I99" s="264"/>
      <c r="J99" s="264"/>
      <c r="K99" s="265"/>
    </row>
    <row r="100" spans="2:11" ht="45" customHeight="1" x14ac:dyDescent="0.3">
      <c r="B100" s="266"/>
      <c r="C100" s="373" t="s">
        <v>1483</v>
      </c>
      <c r="D100" s="373"/>
      <c r="E100" s="373"/>
      <c r="F100" s="373"/>
      <c r="G100" s="373"/>
      <c r="H100" s="373"/>
      <c r="I100" s="373"/>
      <c r="J100" s="373"/>
      <c r="K100" s="267"/>
    </row>
    <row r="101" spans="2:11" ht="17.25" customHeight="1" x14ac:dyDescent="0.3">
      <c r="B101" s="266"/>
      <c r="C101" s="268" t="s">
        <v>1439</v>
      </c>
      <c r="D101" s="268"/>
      <c r="E101" s="268"/>
      <c r="F101" s="268" t="s">
        <v>1440</v>
      </c>
      <c r="G101" s="269"/>
      <c r="H101" s="268" t="s">
        <v>133</v>
      </c>
      <c r="I101" s="268" t="s">
        <v>60</v>
      </c>
      <c r="J101" s="268" t="s">
        <v>1441</v>
      </c>
      <c r="K101" s="267"/>
    </row>
    <row r="102" spans="2:11" ht="17.25" customHeight="1" x14ac:dyDescent="0.3">
      <c r="B102" s="266"/>
      <c r="C102" s="270" t="s">
        <v>1442</v>
      </c>
      <c r="D102" s="270"/>
      <c r="E102" s="270"/>
      <c r="F102" s="271" t="s">
        <v>1443</v>
      </c>
      <c r="G102" s="272"/>
      <c r="H102" s="270"/>
      <c r="I102" s="270"/>
      <c r="J102" s="270" t="s">
        <v>1444</v>
      </c>
      <c r="K102" s="267"/>
    </row>
    <row r="103" spans="2:11" ht="5.25" customHeight="1" x14ac:dyDescent="0.3">
      <c r="B103" s="266"/>
      <c r="C103" s="268"/>
      <c r="D103" s="268"/>
      <c r="E103" s="268"/>
      <c r="F103" s="268"/>
      <c r="G103" s="284"/>
      <c r="H103" s="268"/>
      <c r="I103" s="268"/>
      <c r="J103" s="268"/>
      <c r="K103" s="267"/>
    </row>
    <row r="104" spans="2:11" ht="15" customHeight="1" x14ac:dyDescent="0.3">
      <c r="B104" s="266"/>
      <c r="C104" s="256" t="s">
        <v>56</v>
      </c>
      <c r="D104" s="273"/>
      <c r="E104" s="273"/>
      <c r="F104" s="275" t="s">
        <v>1445</v>
      </c>
      <c r="G104" s="284"/>
      <c r="H104" s="256" t="s">
        <v>1484</v>
      </c>
      <c r="I104" s="256" t="s">
        <v>1447</v>
      </c>
      <c r="J104" s="256">
        <v>20</v>
      </c>
      <c r="K104" s="267"/>
    </row>
    <row r="105" spans="2:11" ht="15" customHeight="1" x14ac:dyDescent="0.3">
      <c r="B105" s="266"/>
      <c r="C105" s="256" t="s">
        <v>1448</v>
      </c>
      <c r="D105" s="256"/>
      <c r="E105" s="256"/>
      <c r="F105" s="275" t="s">
        <v>1445</v>
      </c>
      <c r="G105" s="256"/>
      <c r="H105" s="256" t="s">
        <v>1484</v>
      </c>
      <c r="I105" s="256" t="s">
        <v>1447</v>
      </c>
      <c r="J105" s="256">
        <v>120</v>
      </c>
      <c r="K105" s="267"/>
    </row>
    <row r="106" spans="2:11" ht="15" customHeight="1" x14ac:dyDescent="0.3">
      <c r="B106" s="276"/>
      <c r="C106" s="256" t="s">
        <v>1450</v>
      </c>
      <c r="D106" s="256"/>
      <c r="E106" s="256"/>
      <c r="F106" s="275" t="s">
        <v>1451</v>
      </c>
      <c r="G106" s="256"/>
      <c r="H106" s="256" t="s">
        <v>1484</v>
      </c>
      <c r="I106" s="256" t="s">
        <v>1447</v>
      </c>
      <c r="J106" s="256">
        <v>50</v>
      </c>
      <c r="K106" s="267"/>
    </row>
    <row r="107" spans="2:11" ht="15" customHeight="1" x14ac:dyDescent="0.3">
      <c r="B107" s="276"/>
      <c r="C107" s="256" t="s">
        <v>1453</v>
      </c>
      <c r="D107" s="256"/>
      <c r="E107" s="256"/>
      <c r="F107" s="275" t="s">
        <v>1445</v>
      </c>
      <c r="G107" s="256"/>
      <c r="H107" s="256" t="s">
        <v>1484</v>
      </c>
      <c r="I107" s="256" t="s">
        <v>1455</v>
      </c>
      <c r="J107" s="256"/>
      <c r="K107" s="267"/>
    </row>
    <row r="108" spans="2:11" ht="15" customHeight="1" x14ac:dyDescent="0.3">
      <c r="B108" s="276"/>
      <c r="C108" s="256" t="s">
        <v>1464</v>
      </c>
      <c r="D108" s="256"/>
      <c r="E108" s="256"/>
      <c r="F108" s="275" t="s">
        <v>1451</v>
      </c>
      <c r="G108" s="256"/>
      <c r="H108" s="256" t="s">
        <v>1484</v>
      </c>
      <c r="I108" s="256" t="s">
        <v>1447</v>
      </c>
      <c r="J108" s="256">
        <v>50</v>
      </c>
      <c r="K108" s="267"/>
    </row>
    <row r="109" spans="2:11" ht="15" customHeight="1" x14ac:dyDescent="0.3">
      <c r="B109" s="276"/>
      <c r="C109" s="256" t="s">
        <v>1472</v>
      </c>
      <c r="D109" s="256"/>
      <c r="E109" s="256"/>
      <c r="F109" s="275" t="s">
        <v>1451</v>
      </c>
      <c r="G109" s="256"/>
      <c r="H109" s="256" t="s">
        <v>1484</v>
      </c>
      <c r="I109" s="256" t="s">
        <v>1447</v>
      </c>
      <c r="J109" s="256">
        <v>50</v>
      </c>
      <c r="K109" s="267"/>
    </row>
    <row r="110" spans="2:11" ht="15" customHeight="1" x14ac:dyDescent="0.3">
      <c r="B110" s="276"/>
      <c r="C110" s="256" t="s">
        <v>1470</v>
      </c>
      <c r="D110" s="256"/>
      <c r="E110" s="256"/>
      <c r="F110" s="275" t="s">
        <v>1451</v>
      </c>
      <c r="G110" s="256"/>
      <c r="H110" s="256" t="s">
        <v>1484</v>
      </c>
      <c r="I110" s="256" t="s">
        <v>1447</v>
      </c>
      <c r="J110" s="256">
        <v>50</v>
      </c>
      <c r="K110" s="267"/>
    </row>
    <row r="111" spans="2:11" ht="15" customHeight="1" x14ac:dyDescent="0.3">
      <c r="B111" s="276"/>
      <c r="C111" s="256" t="s">
        <v>56</v>
      </c>
      <c r="D111" s="256"/>
      <c r="E111" s="256"/>
      <c r="F111" s="275" t="s">
        <v>1445</v>
      </c>
      <c r="G111" s="256"/>
      <c r="H111" s="256" t="s">
        <v>1485</v>
      </c>
      <c r="I111" s="256" t="s">
        <v>1447</v>
      </c>
      <c r="J111" s="256">
        <v>20</v>
      </c>
      <c r="K111" s="267"/>
    </row>
    <row r="112" spans="2:11" ht="15" customHeight="1" x14ac:dyDescent="0.3">
      <c r="B112" s="276"/>
      <c r="C112" s="256" t="s">
        <v>1486</v>
      </c>
      <c r="D112" s="256"/>
      <c r="E112" s="256"/>
      <c r="F112" s="275" t="s">
        <v>1445</v>
      </c>
      <c r="G112" s="256"/>
      <c r="H112" s="256" t="s">
        <v>1487</v>
      </c>
      <c r="I112" s="256" t="s">
        <v>1447</v>
      </c>
      <c r="J112" s="256">
        <v>120</v>
      </c>
      <c r="K112" s="267"/>
    </row>
    <row r="113" spans="2:11" ht="15" customHeight="1" x14ac:dyDescent="0.3">
      <c r="B113" s="276"/>
      <c r="C113" s="256" t="s">
        <v>41</v>
      </c>
      <c r="D113" s="256"/>
      <c r="E113" s="256"/>
      <c r="F113" s="275" t="s">
        <v>1445</v>
      </c>
      <c r="G113" s="256"/>
      <c r="H113" s="256" t="s">
        <v>1488</v>
      </c>
      <c r="I113" s="256" t="s">
        <v>1479</v>
      </c>
      <c r="J113" s="256"/>
      <c r="K113" s="267"/>
    </row>
    <row r="114" spans="2:11" ht="15" customHeight="1" x14ac:dyDescent="0.3">
      <c r="B114" s="276"/>
      <c r="C114" s="256" t="s">
        <v>51</v>
      </c>
      <c r="D114" s="256"/>
      <c r="E114" s="256"/>
      <c r="F114" s="275" t="s">
        <v>1445</v>
      </c>
      <c r="G114" s="256"/>
      <c r="H114" s="256" t="s">
        <v>1489</v>
      </c>
      <c r="I114" s="256" t="s">
        <v>1479</v>
      </c>
      <c r="J114" s="256"/>
      <c r="K114" s="267"/>
    </row>
    <row r="115" spans="2:11" ht="15" customHeight="1" x14ac:dyDescent="0.3">
      <c r="B115" s="276"/>
      <c r="C115" s="256" t="s">
        <v>60</v>
      </c>
      <c r="D115" s="256"/>
      <c r="E115" s="256"/>
      <c r="F115" s="275" t="s">
        <v>1445</v>
      </c>
      <c r="G115" s="256"/>
      <c r="H115" s="256" t="s">
        <v>1490</v>
      </c>
      <c r="I115" s="256" t="s">
        <v>1491</v>
      </c>
      <c r="J115" s="256"/>
      <c r="K115" s="267"/>
    </row>
    <row r="116" spans="2:11" ht="15" customHeight="1" x14ac:dyDescent="0.3">
      <c r="B116" s="279"/>
      <c r="C116" s="285"/>
      <c r="D116" s="285"/>
      <c r="E116" s="285"/>
      <c r="F116" s="285"/>
      <c r="G116" s="285"/>
      <c r="H116" s="285"/>
      <c r="I116" s="285"/>
      <c r="J116" s="285"/>
      <c r="K116" s="281"/>
    </row>
    <row r="117" spans="2:11" ht="18.75" customHeight="1" x14ac:dyDescent="0.3">
      <c r="B117" s="286"/>
      <c r="C117" s="252"/>
      <c r="D117" s="252"/>
      <c r="E117" s="252"/>
      <c r="F117" s="287"/>
      <c r="G117" s="252"/>
      <c r="H117" s="252"/>
      <c r="I117" s="252"/>
      <c r="J117" s="252"/>
      <c r="K117" s="286"/>
    </row>
    <row r="118" spans="2:11" ht="18.75" customHeight="1" x14ac:dyDescent="0.3">
      <c r="B118" s="262"/>
      <c r="C118" s="262"/>
      <c r="D118" s="262"/>
      <c r="E118" s="262"/>
      <c r="F118" s="262"/>
      <c r="G118" s="262"/>
      <c r="H118" s="262"/>
      <c r="I118" s="262"/>
      <c r="J118" s="262"/>
      <c r="K118" s="262"/>
    </row>
    <row r="119" spans="2:11" ht="7.5" customHeight="1" x14ac:dyDescent="0.3">
      <c r="B119" s="288"/>
      <c r="C119" s="289"/>
      <c r="D119" s="289"/>
      <c r="E119" s="289"/>
      <c r="F119" s="289"/>
      <c r="G119" s="289"/>
      <c r="H119" s="289"/>
      <c r="I119" s="289"/>
      <c r="J119" s="289"/>
      <c r="K119" s="290"/>
    </row>
    <row r="120" spans="2:11" ht="45" customHeight="1" x14ac:dyDescent="0.3">
      <c r="B120" s="291"/>
      <c r="C120" s="369" t="s">
        <v>1492</v>
      </c>
      <c r="D120" s="369"/>
      <c r="E120" s="369"/>
      <c r="F120" s="369"/>
      <c r="G120" s="369"/>
      <c r="H120" s="369"/>
      <c r="I120" s="369"/>
      <c r="J120" s="369"/>
      <c r="K120" s="292"/>
    </row>
    <row r="121" spans="2:11" ht="17.25" customHeight="1" x14ac:dyDescent="0.3">
      <c r="B121" s="293"/>
      <c r="C121" s="268" t="s">
        <v>1439</v>
      </c>
      <c r="D121" s="268"/>
      <c r="E121" s="268"/>
      <c r="F121" s="268" t="s">
        <v>1440</v>
      </c>
      <c r="G121" s="269"/>
      <c r="H121" s="268" t="s">
        <v>133</v>
      </c>
      <c r="I121" s="268" t="s">
        <v>60</v>
      </c>
      <c r="J121" s="268" t="s">
        <v>1441</v>
      </c>
      <c r="K121" s="294"/>
    </row>
    <row r="122" spans="2:11" ht="17.25" customHeight="1" x14ac:dyDescent="0.3">
      <c r="B122" s="293"/>
      <c r="C122" s="270" t="s">
        <v>1442</v>
      </c>
      <c r="D122" s="270"/>
      <c r="E122" s="270"/>
      <c r="F122" s="271" t="s">
        <v>1443</v>
      </c>
      <c r="G122" s="272"/>
      <c r="H122" s="270"/>
      <c r="I122" s="270"/>
      <c r="J122" s="270" t="s">
        <v>1444</v>
      </c>
      <c r="K122" s="294"/>
    </row>
    <row r="123" spans="2:11" ht="5.25" customHeight="1" x14ac:dyDescent="0.3">
      <c r="B123" s="295"/>
      <c r="C123" s="273"/>
      <c r="D123" s="273"/>
      <c r="E123" s="273"/>
      <c r="F123" s="273"/>
      <c r="G123" s="256"/>
      <c r="H123" s="273"/>
      <c r="I123" s="273"/>
      <c r="J123" s="273"/>
      <c r="K123" s="296"/>
    </row>
    <row r="124" spans="2:11" ht="15" customHeight="1" x14ac:dyDescent="0.3">
      <c r="B124" s="295"/>
      <c r="C124" s="256" t="s">
        <v>1448</v>
      </c>
      <c r="D124" s="273"/>
      <c r="E124" s="273"/>
      <c r="F124" s="275" t="s">
        <v>1445</v>
      </c>
      <c r="G124" s="256"/>
      <c r="H124" s="256" t="s">
        <v>1484</v>
      </c>
      <c r="I124" s="256" t="s">
        <v>1447</v>
      </c>
      <c r="J124" s="256">
        <v>120</v>
      </c>
      <c r="K124" s="297"/>
    </row>
    <row r="125" spans="2:11" ht="15" customHeight="1" x14ac:dyDescent="0.3">
      <c r="B125" s="295"/>
      <c r="C125" s="256" t="s">
        <v>1493</v>
      </c>
      <c r="D125" s="256"/>
      <c r="E125" s="256"/>
      <c r="F125" s="275" t="s">
        <v>1445</v>
      </c>
      <c r="G125" s="256"/>
      <c r="H125" s="256" t="s">
        <v>1494</v>
      </c>
      <c r="I125" s="256" t="s">
        <v>1447</v>
      </c>
      <c r="J125" s="256" t="s">
        <v>1495</v>
      </c>
      <c r="K125" s="297"/>
    </row>
    <row r="126" spans="2:11" ht="15" customHeight="1" x14ac:dyDescent="0.3">
      <c r="B126" s="295"/>
      <c r="C126" s="256" t="s">
        <v>1394</v>
      </c>
      <c r="D126" s="256"/>
      <c r="E126" s="256"/>
      <c r="F126" s="275" t="s">
        <v>1445</v>
      </c>
      <c r="G126" s="256"/>
      <c r="H126" s="256" t="s">
        <v>1496</v>
      </c>
      <c r="I126" s="256" t="s">
        <v>1447</v>
      </c>
      <c r="J126" s="256" t="s">
        <v>1495</v>
      </c>
      <c r="K126" s="297"/>
    </row>
    <row r="127" spans="2:11" ht="15" customHeight="1" x14ac:dyDescent="0.3">
      <c r="B127" s="295"/>
      <c r="C127" s="256" t="s">
        <v>1456</v>
      </c>
      <c r="D127" s="256"/>
      <c r="E127" s="256"/>
      <c r="F127" s="275" t="s">
        <v>1451</v>
      </c>
      <c r="G127" s="256"/>
      <c r="H127" s="256" t="s">
        <v>1457</v>
      </c>
      <c r="I127" s="256" t="s">
        <v>1447</v>
      </c>
      <c r="J127" s="256">
        <v>15</v>
      </c>
      <c r="K127" s="297"/>
    </row>
    <row r="128" spans="2:11" ht="15" customHeight="1" x14ac:dyDescent="0.3">
      <c r="B128" s="295"/>
      <c r="C128" s="277" t="s">
        <v>1458</v>
      </c>
      <c r="D128" s="277"/>
      <c r="E128" s="277"/>
      <c r="F128" s="278" t="s">
        <v>1451</v>
      </c>
      <c r="G128" s="277"/>
      <c r="H128" s="277" t="s">
        <v>1459</v>
      </c>
      <c r="I128" s="277" t="s">
        <v>1447</v>
      </c>
      <c r="J128" s="277">
        <v>15</v>
      </c>
      <c r="K128" s="297"/>
    </row>
    <row r="129" spans="2:11" ht="15" customHeight="1" x14ac:dyDescent="0.3">
      <c r="B129" s="295"/>
      <c r="C129" s="277" t="s">
        <v>1460</v>
      </c>
      <c r="D129" s="277"/>
      <c r="E129" s="277"/>
      <c r="F129" s="278" t="s">
        <v>1451</v>
      </c>
      <c r="G129" s="277"/>
      <c r="H129" s="277" t="s">
        <v>1461</v>
      </c>
      <c r="I129" s="277" t="s">
        <v>1447</v>
      </c>
      <c r="J129" s="277">
        <v>20</v>
      </c>
      <c r="K129" s="297"/>
    </row>
    <row r="130" spans="2:11" ht="15" customHeight="1" x14ac:dyDescent="0.3">
      <c r="B130" s="295"/>
      <c r="C130" s="277" t="s">
        <v>1462</v>
      </c>
      <c r="D130" s="277"/>
      <c r="E130" s="277"/>
      <c r="F130" s="278" t="s">
        <v>1451</v>
      </c>
      <c r="G130" s="277"/>
      <c r="H130" s="277" t="s">
        <v>1463</v>
      </c>
      <c r="I130" s="277" t="s">
        <v>1447</v>
      </c>
      <c r="J130" s="277">
        <v>20</v>
      </c>
      <c r="K130" s="297"/>
    </row>
    <row r="131" spans="2:11" ht="15" customHeight="1" x14ac:dyDescent="0.3">
      <c r="B131" s="295"/>
      <c r="C131" s="256" t="s">
        <v>1450</v>
      </c>
      <c r="D131" s="256"/>
      <c r="E131" s="256"/>
      <c r="F131" s="275" t="s">
        <v>1451</v>
      </c>
      <c r="G131" s="256"/>
      <c r="H131" s="256" t="s">
        <v>1484</v>
      </c>
      <c r="I131" s="256" t="s">
        <v>1447</v>
      </c>
      <c r="J131" s="256">
        <v>50</v>
      </c>
      <c r="K131" s="297"/>
    </row>
    <row r="132" spans="2:11" ht="15" customHeight="1" x14ac:dyDescent="0.3">
      <c r="B132" s="295"/>
      <c r="C132" s="256" t="s">
        <v>1464</v>
      </c>
      <c r="D132" s="256"/>
      <c r="E132" s="256"/>
      <c r="F132" s="275" t="s">
        <v>1451</v>
      </c>
      <c r="G132" s="256"/>
      <c r="H132" s="256" t="s">
        <v>1484</v>
      </c>
      <c r="I132" s="256" t="s">
        <v>1447</v>
      </c>
      <c r="J132" s="256">
        <v>50</v>
      </c>
      <c r="K132" s="297"/>
    </row>
    <row r="133" spans="2:11" ht="15" customHeight="1" x14ac:dyDescent="0.3">
      <c r="B133" s="295"/>
      <c r="C133" s="256" t="s">
        <v>1470</v>
      </c>
      <c r="D133" s="256"/>
      <c r="E133" s="256"/>
      <c r="F133" s="275" t="s">
        <v>1451</v>
      </c>
      <c r="G133" s="256"/>
      <c r="H133" s="256" t="s">
        <v>1484</v>
      </c>
      <c r="I133" s="256" t="s">
        <v>1447</v>
      </c>
      <c r="J133" s="256">
        <v>50</v>
      </c>
      <c r="K133" s="297"/>
    </row>
    <row r="134" spans="2:11" ht="15" customHeight="1" x14ac:dyDescent="0.3">
      <c r="B134" s="295"/>
      <c r="C134" s="256" t="s">
        <v>1472</v>
      </c>
      <c r="D134" s="256"/>
      <c r="E134" s="256"/>
      <c r="F134" s="275" t="s">
        <v>1451</v>
      </c>
      <c r="G134" s="256"/>
      <c r="H134" s="256" t="s">
        <v>1484</v>
      </c>
      <c r="I134" s="256" t="s">
        <v>1447</v>
      </c>
      <c r="J134" s="256">
        <v>50</v>
      </c>
      <c r="K134" s="297"/>
    </row>
    <row r="135" spans="2:11" ht="15" customHeight="1" x14ac:dyDescent="0.3">
      <c r="B135" s="295"/>
      <c r="C135" s="256" t="s">
        <v>138</v>
      </c>
      <c r="D135" s="256"/>
      <c r="E135" s="256"/>
      <c r="F135" s="275" t="s">
        <v>1451</v>
      </c>
      <c r="G135" s="256"/>
      <c r="H135" s="256" t="s">
        <v>1497</v>
      </c>
      <c r="I135" s="256" t="s">
        <v>1447</v>
      </c>
      <c r="J135" s="256">
        <v>255</v>
      </c>
      <c r="K135" s="297"/>
    </row>
    <row r="136" spans="2:11" ht="15" customHeight="1" x14ac:dyDescent="0.3">
      <c r="B136" s="295"/>
      <c r="C136" s="256" t="s">
        <v>1474</v>
      </c>
      <c r="D136" s="256"/>
      <c r="E136" s="256"/>
      <c r="F136" s="275" t="s">
        <v>1445</v>
      </c>
      <c r="G136" s="256"/>
      <c r="H136" s="256" t="s">
        <v>1498</v>
      </c>
      <c r="I136" s="256" t="s">
        <v>1476</v>
      </c>
      <c r="J136" s="256"/>
      <c r="K136" s="297"/>
    </row>
    <row r="137" spans="2:11" ht="15" customHeight="1" x14ac:dyDescent="0.3">
      <c r="B137" s="295"/>
      <c r="C137" s="256" t="s">
        <v>1477</v>
      </c>
      <c r="D137" s="256"/>
      <c r="E137" s="256"/>
      <c r="F137" s="275" t="s">
        <v>1445</v>
      </c>
      <c r="G137" s="256"/>
      <c r="H137" s="256" t="s">
        <v>1499</v>
      </c>
      <c r="I137" s="256" t="s">
        <v>1479</v>
      </c>
      <c r="J137" s="256"/>
      <c r="K137" s="297"/>
    </row>
    <row r="138" spans="2:11" ht="15" customHeight="1" x14ac:dyDescent="0.3">
      <c r="B138" s="295"/>
      <c r="C138" s="256" t="s">
        <v>1480</v>
      </c>
      <c r="D138" s="256"/>
      <c r="E138" s="256"/>
      <c r="F138" s="275" t="s">
        <v>1445</v>
      </c>
      <c r="G138" s="256"/>
      <c r="H138" s="256" t="s">
        <v>1480</v>
      </c>
      <c r="I138" s="256" t="s">
        <v>1479</v>
      </c>
      <c r="J138" s="256"/>
      <c r="K138" s="297"/>
    </row>
    <row r="139" spans="2:11" ht="15" customHeight="1" x14ac:dyDescent="0.3">
      <c r="B139" s="295"/>
      <c r="C139" s="256" t="s">
        <v>41</v>
      </c>
      <c r="D139" s="256"/>
      <c r="E139" s="256"/>
      <c r="F139" s="275" t="s">
        <v>1445</v>
      </c>
      <c r="G139" s="256"/>
      <c r="H139" s="256" t="s">
        <v>1500</v>
      </c>
      <c r="I139" s="256" t="s">
        <v>1479</v>
      </c>
      <c r="J139" s="256"/>
      <c r="K139" s="297"/>
    </row>
    <row r="140" spans="2:11" ht="15" customHeight="1" x14ac:dyDescent="0.3">
      <c r="B140" s="295"/>
      <c r="C140" s="256" t="s">
        <v>1501</v>
      </c>
      <c r="D140" s="256"/>
      <c r="E140" s="256"/>
      <c r="F140" s="275" t="s">
        <v>1445</v>
      </c>
      <c r="G140" s="256"/>
      <c r="H140" s="256" t="s">
        <v>1502</v>
      </c>
      <c r="I140" s="256" t="s">
        <v>1479</v>
      </c>
      <c r="J140" s="256"/>
      <c r="K140" s="297"/>
    </row>
    <row r="141" spans="2:11" ht="15" customHeight="1" x14ac:dyDescent="0.3">
      <c r="B141" s="298"/>
      <c r="C141" s="299"/>
      <c r="D141" s="299"/>
      <c r="E141" s="299"/>
      <c r="F141" s="299"/>
      <c r="G141" s="299"/>
      <c r="H141" s="299"/>
      <c r="I141" s="299"/>
      <c r="J141" s="299"/>
      <c r="K141" s="300"/>
    </row>
    <row r="142" spans="2:11" ht="18.75" customHeight="1" x14ac:dyDescent="0.3">
      <c r="B142" s="252"/>
      <c r="C142" s="252"/>
      <c r="D142" s="252"/>
      <c r="E142" s="252"/>
      <c r="F142" s="287"/>
      <c r="G142" s="252"/>
      <c r="H142" s="252"/>
      <c r="I142" s="252"/>
      <c r="J142" s="252"/>
      <c r="K142" s="252"/>
    </row>
    <row r="143" spans="2:11" ht="18.75" customHeight="1" x14ac:dyDescent="0.3"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</row>
    <row r="144" spans="2:11" ht="7.5" customHeight="1" x14ac:dyDescent="0.3">
      <c r="B144" s="263"/>
      <c r="C144" s="264"/>
      <c r="D144" s="264"/>
      <c r="E144" s="264"/>
      <c r="F144" s="264"/>
      <c r="G144" s="264"/>
      <c r="H144" s="264"/>
      <c r="I144" s="264"/>
      <c r="J144" s="264"/>
      <c r="K144" s="265"/>
    </row>
    <row r="145" spans="2:11" ht="45" customHeight="1" x14ac:dyDescent="0.3">
      <c r="B145" s="266"/>
      <c r="C145" s="373" t="s">
        <v>1503</v>
      </c>
      <c r="D145" s="373"/>
      <c r="E145" s="373"/>
      <c r="F145" s="373"/>
      <c r="G145" s="373"/>
      <c r="H145" s="373"/>
      <c r="I145" s="373"/>
      <c r="J145" s="373"/>
      <c r="K145" s="267"/>
    </row>
    <row r="146" spans="2:11" ht="17.25" customHeight="1" x14ac:dyDescent="0.3">
      <c r="B146" s="266"/>
      <c r="C146" s="268" t="s">
        <v>1439</v>
      </c>
      <c r="D146" s="268"/>
      <c r="E146" s="268"/>
      <c r="F146" s="268" t="s">
        <v>1440</v>
      </c>
      <c r="G146" s="269"/>
      <c r="H146" s="268" t="s">
        <v>133</v>
      </c>
      <c r="I146" s="268" t="s">
        <v>60</v>
      </c>
      <c r="J146" s="268" t="s">
        <v>1441</v>
      </c>
      <c r="K146" s="267"/>
    </row>
    <row r="147" spans="2:11" ht="17.25" customHeight="1" x14ac:dyDescent="0.3">
      <c r="B147" s="266"/>
      <c r="C147" s="270" t="s">
        <v>1442</v>
      </c>
      <c r="D147" s="270"/>
      <c r="E147" s="270"/>
      <c r="F147" s="271" t="s">
        <v>1443</v>
      </c>
      <c r="G147" s="272"/>
      <c r="H147" s="270"/>
      <c r="I147" s="270"/>
      <c r="J147" s="270" t="s">
        <v>1444</v>
      </c>
      <c r="K147" s="267"/>
    </row>
    <row r="148" spans="2:11" ht="5.25" customHeight="1" x14ac:dyDescent="0.3">
      <c r="B148" s="276"/>
      <c r="C148" s="273"/>
      <c r="D148" s="273"/>
      <c r="E148" s="273"/>
      <c r="F148" s="273"/>
      <c r="G148" s="274"/>
      <c r="H148" s="273"/>
      <c r="I148" s="273"/>
      <c r="J148" s="273"/>
      <c r="K148" s="297"/>
    </row>
    <row r="149" spans="2:11" ht="15" customHeight="1" x14ac:dyDescent="0.3">
      <c r="B149" s="276"/>
      <c r="C149" s="301" t="s">
        <v>1448</v>
      </c>
      <c r="D149" s="256"/>
      <c r="E149" s="256"/>
      <c r="F149" s="302" t="s">
        <v>1445</v>
      </c>
      <c r="G149" s="256"/>
      <c r="H149" s="301" t="s">
        <v>1484</v>
      </c>
      <c r="I149" s="301" t="s">
        <v>1447</v>
      </c>
      <c r="J149" s="301">
        <v>120</v>
      </c>
      <c r="K149" s="297"/>
    </row>
    <row r="150" spans="2:11" ht="15" customHeight="1" x14ac:dyDescent="0.3">
      <c r="B150" s="276"/>
      <c r="C150" s="301" t="s">
        <v>1493</v>
      </c>
      <c r="D150" s="256"/>
      <c r="E150" s="256"/>
      <c r="F150" s="302" t="s">
        <v>1445</v>
      </c>
      <c r="G150" s="256"/>
      <c r="H150" s="301" t="s">
        <v>1504</v>
      </c>
      <c r="I150" s="301" t="s">
        <v>1447</v>
      </c>
      <c r="J150" s="301" t="s">
        <v>1495</v>
      </c>
      <c r="K150" s="297"/>
    </row>
    <row r="151" spans="2:11" ht="15" customHeight="1" x14ac:dyDescent="0.3">
      <c r="B151" s="276"/>
      <c r="C151" s="301" t="s">
        <v>1394</v>
      </c>
      <c r="D151" s="256"/>
      <c r="E151" s="256"/>
      <c r="F151" s="302" t="s">
        <v>1445</v>
      </c>
      <c r="G151" s="256"/>
      <c r="H151" s="301" t="s">
        <v>1505</v>
      </c>
      <c r="I151" s="301" t="s">
        <v>1447</v>
      </c>
      <c r="J151" s="301" t="s">
        <v>1495</v>
      </c>
      <c r="K151" s="297"/>
    </row>
    <row r="152" spans="2:11" ht="15" customHeight="1" x14ac:dyDescent="0.3">
      <c r="B152" s="276"/>
      <c r="C152" s="301" t="s">
        <v>1450</v>
      </c>
      <c r="D152" s="256"/>
      <c r="E152" s="256"/>
      <c r="F152" s="302" t="s">
        <v>1451</v>
      </c>
      <c r="G152" s="256"/>
      <c r="H152" s="301" t="s">
        <v>1484</v>
      </c>
      <c r="I152" s="301" t="s">
        <v>1447</v>
      </c>
      <c r="J152" s="301">
        <v>50</v>
      </c>
      <c r="K152" s="297"/>
    </row>
    <row r="153" spans="2:11" ht="15" customHeight="1" x14ac:dyDescent="0.3">
      <c r="B153" s="276"/>
      <c r="C153" s="301" t="s">
        <v>1453</v>
      </c>
      <c r="D153" s="256"/>
      <c r="E153" s="256"/>
      <c r="F153" s="302" t="s">
        <v>1445</v>
      </c>
      <c r="G153" s="256"/>
      <c r="H153" s="301" t="s">
        <v>1484</v>
      </c>
      <c r="I153" s="301" t="s">
        <v>1455</v>
      </c>
      <c r="J153" s="301"/>
      <c r="K153" s="297"/>
    </row>
    <row r="154" spans="2:11" ht="15" customHeight="1" x14ac:dyDescent="0.3">
      <c r="B154" s="276"/>
      <c r="C154" s="301" t="s">
        <v>1464</v>
      </c>
      <c r="D154" s="256"/>
      <c r="E154" s="256"/>
      <c r="F154" s="302" t="s">
        <v>1451</v>
      </c>
      <c r="G154" s="256"/>
      <c r="H154" s="301" t="s">
        <v>1484</v>
      </c>
      <c r="I154" s="301" t="s">
        <v>1447</v>
      </c>
      <c r="J154" s="301">
        <v>50</v>
      </c>
      <c r="K154" s="297"/>
    </row>
    <row r="155" spans="2:11" ht="15" customHeight="1" x14ac:dyDescent="0.3">
      <c r="B155" s="276"/>
      <c r="C155" s="301" t="s">
        <v>1472</v>
      </c>
      <c r="D155" s="256"/>
      <c r="E155" s="256"/>
      <c r="F155" s="302" t="s">
        <v>1451</v>
      </c>
      <c r="G155" s="256"/>
      <c r="H155" s="301" t="s">
        <v>1484</v>
      </c>
      <c r="I155" s="301" t="s">
        <v>1447</v>
      </c>
      <c r="J155" s="301">
        <v>50</v>
      </c>
      <c r="K155" s="297"/>
    </row>
    <row r="156" spans="2:11" ht="15" customHeight="1" x14ac:dyDescent="0.3">
      <c r="B156" s="276"/>
      <c r="C156" s="301" t="s">
        <v>1470</v>
      </c>
      <c r="D156" s="256"/>
      <c r="E156" s="256"/>
      <c r="F156" s="302" t="s">
        <v>1451</v>
      </c>
      <c r="G156" s="256"/>
      <c r="H156" s="301" t="s">
        <v>1484</v>
      </c>
      <c r="I156" s="301" t="s">
        <v>1447</v>
      </c>
      <c r="J156" s="301">
        <v>50</v>
      </c>
      <c r="K156" s="297"/>
    </row>
    <row r="157" spans="2:11" ht="15" customHeight="1" x14ac:dyDescent="0.3">
      <c r="B157" s="276"/>
      <c r="C157" s="301" t="s">
        <v>101</v>
      </c>
      <c r="D157" s="256"/>
      <c r="E157" s="256"/>
      <c r="F157" s="302" t="s">
        <v>1445</v>
      </c>
      <c r="G157" s="256"/>
      <c r="H157" s="301" t="s">
        <v>1506</v>
      </c>
      <c r="I157" s="301" t="s">
        <v>1447</v>
      </c>
      <c r="J157" s="301" t="s">
        <v>1507</v>
      </c>
      <c r="K157" s="297"/>
    </row>
    <row r="158" spans="2:11" ht="15" customHeight="1" x14ac:dyDescent="0.3">
      <c r="B158" s="276"/>
      <c r="C158" s="301" t="s">
        <v>1508</v>
      </c>
      <c r="D158" s="256"/>
      <c r="E158" s="256"/>
      <c r="F158" s="302" t="s">
        <v>1445</v>
      </c>
      <c r="G158" s="256"/>
      <c r="H158" s="301" t="s">
        <v>1509</v>
      </c>
      <c r="I158" s="301" t="s">
        <v>1479</v>
      </c>
      <c r="J158" s="301"/>
      <c r="K158" s="297"/>
    </row>
    <row r="159" spans="2:11" ht="15" customHeight="1" x14ac:dyDescent="0.3">
      <c r="B159" s="303"/>
      <c r="C159" s="285"/>
      <c r="D159" s="285"/>
      <c r="E159" s="285"/>
      <c r="F159" s="285"/>
      <c r="G159" s="285"/>
      <c r="H159" s="285"/>
      <c r="I159" s="285"/>
      <c r="J159" s="285"/>
      <c r="K159" s="304"/>
    </row>
    <row r="160" spans="2:11" ht="18.75" customHeight="1" x14ac:dyDescent="0.3">
      <c r="B160" s="252"/>
      <c r="C160" s="256"/>
      <c r="D160" s="256"/>
      <c r="E160" s="256"/>
      <c r="F160" s="275"/>
      <c r="G160" s="256"/>
      <c r="H160" s="256"/>
      <c r="I160" s="256"/>
      <c r="J160" s="256"/>
      <c r="K160" s="252"/>
    </row>
    <row r="161" spans="2:11" ht="18.75" customHeight="1" x14ac:dyDescent="0.3"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</row>
    <row r="162" spans="2:11" ht="7.5" customHeight="1" x14ac:dyDescent="0.3">
      <c r="B162" s="244"/>
      <c r="C162" s="245"/>
      <c r="D162" s="245"/>
      <c r="E162" s="245"/>
      <c r="F162" s="245"/>
      <c r="G162" s="245"/>
      <c r="H162" s="245"/>
      <c r="I162" s="245"/>
      <c r="J162" s="245"/>
      <c r="K162" s="246"/>
    </row>
    <row r="163" spans="2:11" ht="45" customHeight="1" x14ac:dyDescent="0.3">
      <c r="B163" s="247"/>
      <c r="C163" s="369" t="s">
        <v>1510</v>
      </c>
      <c r="D163" s="369"/>
      <c r="E163" s="369"/>
      <c r="F163" s="369"/>
      <c r="G163" s="369"/>
      <c r="H163" s="369"/>
      <c r="I163" s="369"/>
      <c r="J163" s="369"/>
      <c r="K163" s="248"/>
    </row>
    <row r="164" spans="2:11" ht="17.25" customHeight="1" x14ac:dyDescent="0.3">
      <c r="B164" s="247"/>
      <c r="C164" s="268" t="s">
        <v>1439</v>
      </c>
      <c r="D164" s="268"/>
      <c r="E164" s="268"/>
      <c r="F164" s="268" t="s">
        <v>1440</v>
      </c>
      <c r="G164" s="305"/>
      <c r="H164" s="306" t="s">
        <v>133</v>
      </c>
      <c r="I164" s="306" t="s">
        <v>60</v>
      </c>
      <c r="J164" s="268" t="s">
        <v>1441</v>
      </c>
      <c r="K164" s="248"/>
    </row>
    <row r="165" spans="2:11" ht="17.25" customHeight="1" x14ac:dyDescent="0.3">
      <c r="B165" s="249"/>
      <c r="C165" s="270" t="s">
        <v>1442</v>
      </c>
      <c r="D165" s="270"/>
      <c r="E165" s="270"/>
      <c r="F165" s="271" t="s">
        <v>1443</v>
      </c>
      <c r="G165" s="307"/>
      <c r="H165" s="308"/>
      <c r="I165" s="308"/>
      <c r="J165" s="270" t="s">
        <v>1444</v>
      </c>
      <c r="K165" s="250"/>
    </row>
    <row r="166" spans="2:11" ht="5.25" customHeight="1" x14ac:dyDescent="0.3">
      <c r="B166" s="276"/>
      <c r="C166" s="273"/>
      <c r="D166" s="273"/>
      <c r="E166" s="273"/>
      <c r="F166" s="273"/>
      <c r="G166" s="274"/>
      <c r="H166" s="273"/>
      <c r="I166" s="273"/>
      <c r="J166" s="273"/>
      <c r="K166" s="297"/>
    </row>
    <row r="167" spans="2:11" ht="15" customHeight="1" x14ac:dyDescent="0.3">
      <c r="B167" s="276"/>
      <c r="C167" s="256" t="s">
        <v>1448</v>
      </c>
      <c r="D167" s="256"/>
      <c r="E167" s="256"/>
      <c r="F167" s="275" t="s">
        <v>1445</v>
      </c>
      <c r="G167" s="256"/>
      <c r="H167" s="256" t="s">
        <v>1484</v>
      </c>
      <c r="I167" s="256" t="s">
        <v>1447</v>
      </c>
      <c r="J167" s="256">
        <v>120</v>
      </c>
      <c r="K167" s="297"/>
    </row>
    <row r="168" spans="2:11" ht="15" customHeight="1" x14ac:dyDescent="0.3">
      <c r="B168" s="276"/>
      <c r="C168" s="256" t="s">
        <v>1493</v>
      </c>
      <c r="D168" s="256"/>
      <c r="E168" s="256"/>
      <c r="F168" s="275" t="s">
        <v>1445</v>
      </c>
      <c r="G168" s="256"/>
      <c r="H168" s="256" t="s">
        <v>1494</v>
      </c>
      <c r="I168" s="256" t="s">
        <v>1447</v>
      </c>
      <c r="J168" s="256" t="s">
        <v>1495</v>
      </c>
      <c r="K168" s="297"/>
    </row>
    <row r="169" spans="2:11" ht="15" customHeight="1" x14ac:dyDescent="0.3">
      <c r="B169" s="276"/>
      <c r="C169" s="256" t="s">
        <v>1394</v>
      </c>
      <c r="D169" s="256"/>
      <c r="E169" s="256"/>
      <c r="F169" s="275" t="s">
        <v>1445</v>
      </c>
      <c r="G169" s="256"/>
      <c r="H169" s="256" t="s">
        <v>1511</v>
      </c>
      <c r="I169" s="256" t="s">
        <v>1447</v>
      </c>
      <c r="J169" s="256" t="s">
        <v>1495</v>
      </c>
      <c r="K169" s="297"/>
    </row>
    <row r="170" spans="2:11" ht="15" customHeight="1" x14ac:dyDescent="0.3">
      <c r="B170" s="276"/>
      <c r="C170" s="256" t="s">
        <v>1450</v>
      </c>
      <c r="D170" s="256"/>
      <c r="E170" s="256"/>
      <c r="F170" s="275" t="s">
        <v>1451</v>
      </c>
      <c r="G170" s="256"/>
      <c r="H170" s="256" t="s">
        <v>1511</v>
      </c>
      <c r="I170" s="256" t="s">
        <v>1447</v>
      </c>
      <c r="J170" s="256">
        <v>50</v>
      </c>
      <c r="K170" s="297"/>
    </row>
    <row r="171" spans="2:11" ht="15" customHeight="1" x14ac:dyDescent="0.3">
      <c r="B171" s="276"/>
      <c r="C171" s="256" t="s">
        <v>1453</v>
      </c>
      <c r="D171" s="256"/>
      <c r="E171" s="256"/>
      <c r="F171" s="275" t="s">
        <v>1445</v>
      </c>
      <c r="G171" s="256"/>
      <c r="H171" s="256" t="s">
        <v>1511</v>
      </c>
      <c r="I171" s="256" t="s">
        <v>1455</v>
      </c>
      <c r="J171" s="256"/>
      <c r="K171" s="297"/>
    </row>
    <row r="172" spans="2:11" ht="15" customHeight="1" x14ac:dyDescent="0.3">
      <c r="B172" s="276"/>
      <c r="C172" s="256" t="s">
        <v>1464</v>
      </c>
      <c r="D172" s="256"/>
      <c r="E172" s="256"/>
      <c r="F172" s="275" t="s">
        <v>1451</v>
      </c>
      <c r="G172" s="256"/>
      <c r="H172" s="256" t="s">
        <v>1511</v>
      </c>
      <c r="I172" s="256" t="s">
        <v>1447</v>
      </c>
      <c r="J172" s="256">
        <v>50</v>
      </c>
      <c r="K172" s="297"/>
    </row>
    <row r="173" spans="2:11" ht="15" customHeight="1" x14ac:dyDescent="0.3">
      <c r="B173" s="276"/>
      <c r="C173" s="256" t="s">
        <v>1472</v>
      </c>
      <c r="D173" s="256"/>
      <c r="E173" s="256"/>
      <c r="F173" s="275" t="s">
        <v>1451</v>
      </c>
      <c r="G173" s="256"/>
      <c r="H173" s="256" t="s">
        <v>1511</v>
      </c>
      <c r="I173" s="256" t="s">
        <v>1447</v>
      </c>
      <c r="J173" s="256">
        <v>50</v>
      </c>
      <c r="K173" s="297"/>
    </row>
    <row r="174" spans="2:11" ht="15" customHeight="1" x14ac:dyDescent="0.3">
      <c r="B174" s="276"/>
      <c r="C174" s="256" t="s">
        <v>1470</v>
      </c>
      <c r="D174" s="256"/>
      <c r="E174" s="256"/>
      <c r="F174" s="275" t="s">
        <v>1451</v>
      </c>
      <c r="G174" s="256"/>
      <c r="H174" s="256" t="s">
        <v>1511</v>
      </c>
      <c r="I174" s="256" t="s">
        <v>1447</v>
      </c>
      <c r="J174" s="256">
        <v>50</v>
      </c>
      <c r="K174" s="297"/>
    </row>
    <row r="175" spans="2:11" ht="15" customHeight="1" x14ac:dyDescent="0.3">
      <c r="B175" s="276"/>
      <c r="C175" s="256" t="s">
        <v>132</v>
      </c>
      <c r="D175" s="256"/>
      <c r="E175" s="256"/>
      <c r="F175" s="275" t="s">
        <v>1445</v>
      </c>
      <c r="G175" s="256"/>
      <c r="H175" s="256" t="s">
        <v>1512</v>
      </c>
      <c r="I175" s="256" t="s">
        <v>1513</v>
      </c>
      <c r="J175" s="256"/>
      <c r="K175" s="297"/>
    </row>
    <row r="176" spans="2:11" ht="15" customHeight="1" x14ac:dyDescent="0.3">
      <c r="B176" s="276"/>
      <c r="C176" s="256" t="s">
        <v>60</v>
      </c>
      <c r="D176" s="256"/>
      <c r="E176" s="256"/>
      <c r="F176" s="275" t="s">
        <v>1445</v>
      </c>
      <c r="G176" s="256"/>
      <c r="H176" s="256" t="s">
        <v>1514</v>
      </c>
      <c r="I176" s="256" t="s">
        <v>1515</v>
      </c>
      <c r="J176" s="256">
        <v>1</v>
      </c>
      <c r="K176" s="297"/>
    </row>
    <row r="177" spans="2:11" ht="15" customHeight="1" x14ac:dyDescent="0.3">
      <c r="B177" s="276"/>
      <c r="C177" s="256" t="s">
        <v>56</v>
      </c>
      <c r="D177" s="256"/>
      <c r="E177" s="256"/>
      <c r="F177" s="275" t="s">
        <v>1445</v>
      </c>
      <c r="G177" s="256"/>
      <c r="H177" s="256" t="s">
        <v>1516</v>
      </c>
      <c r="I177" s="256" t="s">
        <v>1447</v>
      </c>
      <c r="J177" s="256">
        <v>20</v>
      </c>
      <c r="K177" s="297"/>
    </row>
    <row r="178" spans="2:11" ht="15" customHeight="1" x14ac:dyDescent="0.3">
      <c r="B178" s="276"/>
      <c r="C178" s="256" t="s">
        <v>133</v>
      </c>
      <c r="D178" s="256"/>
      <c r="E178" s="256"/>
      <c r="F178" s="275" t="s">
        <v>1445</v>
      </c>
      <c r="G178" s="256"/>
      <c r="H178" s="256" t="s">
        <v>1517</v>
      </c>
      <c r="I178" s="256" t="s">
        <v>1447</v>
      </c>
      <c r="J178" s="256">
        <v>255</v>
      </c>
      <c r="K178" s="297"/>
    </row>
    <row r="179" spans="2:11" ht="15" customHeight="1" x14ac:dyDescent="0.3">
      <c r="B179" s="276"/>
      <c r="C179" s="256" t="s">
        <v>134</v>
      </c>
      <c r="D179" s="256"/>
      <c r="E179" s="256"/>
      <c r="F179" s="275" t="s">
        <v>1445</v>
      </c>
      <c r="G179" s="256"/>
      <c r="H179" s="256" t="s">
        <v>1410</v>
      </c>
      <c r="I179" s="256" t="s">
        <v>1447</v>
      </c>
      <c r="J179" s="256">
        <v>10</v>
      </c>
      <c r="K179" s="297"/>
    </row>
    <row r="180" spans="2:11" ht="15" customHeight="1" x14ac:dyDescent="0.3">
      <c r="B180" s="276"/>
      <c r="C180" s="256" t="s">
        <v>135</v>
      </c>
      <c r="D180" s="256"/>
      <c r="E180" s="256"/>
      <c r="F180" s="275" t="s">
        <v>1445</v>
      </c>
      <c r="G180" s="256"/>
      <c r="H180" s="256" t="s">
        <v>1518</v>
      </c>
      <c r="I180" s="256" t="s">
        <v>1479</v>
      </c>
      <c r="J180" s="256"/>
      <c r="K180" s="297"/>
    </row>
    <row r="181" spans="2:11" ht="15" customHeight="1" x14ac:dyDescent="0.3">
      <c r="B181" s="276"/>
      <c r="C181" s="256" t="s">
        <v>1519</v>
      </c>
      <c r="D181" s="256"/>
      <c r="E181" s="256"/>
      <c r="F181" s="275" t="s">
        <v>1445</v>
      </c>
      <c r="G181" s="256"/>
      <c r="H181" s="256" t="s">
        <v>1520</v>
      </c>
      <c r="I181" s="256" t="s">
        <v>1479</v>
      </c>
      <c r="J181" s="256"/>
      <c r="K181" s="297"/>
    </row>
    <row r="182" spans="2:11" ht="15" customHeight="1" x14ac:dyDescent="0.3">
      <c r="B182" s="276"/>
      <c r="C182" s="256" t="s">
        <v>1508</v>
      </c>
      <c r="D182" s="256"/>
      <c r="E182" s="256"/>
      <c r="F182" s="275" t="s">
        <v>1445</v>
      </c>
      <c r="G182" s="256"/>
      <c r="H182" s="256" t="s">
        <v>1521</v>
      </c>
      <c r="I182" s="256" t="s">
        <v>1479</v>
      </c>
      <c r="J182" s="256"/>
      <c r="K182" s="297"/>
    </row>
    <row r="183" spans="2:11" ht="15" customHeight="1" x14ac:dyDescent="0.3">
      <c r="B183" s="276"/>
      <c r="C183" s="256" t="s">
        <v>137</v>
      </c>
      <c r="D183" s="256"/>
      <c r="E183" s="256"/>
      <c r="F183" s="275" t="s">
        <v>1451</v>
      </c>
      <c r="G183" s="256"/>
      <c r="H183" s="256" t="s">
        <v>1522</v>
      </c>
      <c r="I183" s="256" t="s">
        <v>1447</v>
      </c>
      <c r="J183" s="256">
        <v>50</v>
      </c>
      <c r="K183" s="297"/>
    </row>
    <row r="184" spans="2:11" ht="15" customHeight="1" x14ac:dyDescent="0.3">
      <c r="B184" s="276"/>
      <c r="C184" s="256" t="s">
        <v>1523</v>
      </c>
      <c r="D184" s="256"/>
      <c r="E184" s="256"/>
      <c r="F184" s="275" t="s">
        <v>1451</v>
      </c>
      <c r="G184" s="256"/>
      <c r="H184" s="256" t="s">
        <v>1524</v>
      </c>
      <c r="I184" s="256" t="s">
        <v>1525</v>
      </c>
      <c r="J184" s="256"/>
      <c r="K184" s="297"/>
    </row>
    <row r="185" spans="2:11" ht="15" customHeight="1" x14ac:dyDescent="0.3">
      <c r="B185" s="276"/>
      <c r="C185" s="256" t="s">
        <v>1526</v>
      </c>
      <c r="D185" s="256"/>
      <c r="E185" s="256"/>
      <c r="F185" s="275" t="s">
        <v>1451</v>
      </c>
      <c r="G185" s="256"/>
      <c r="H185" s="256" t="s">
        <v>1527</v>
      </c>
      <c r="I185" s="256" t="s">
        <v>1525</v>
      </c>
      <c r="J185" s="256"/>
      <c r="K185" s="297"/>
    </row>
    <row r="186" spans="2:11" ht="15" customHeight="1" x14ac:dyDescent="0.3">
      <c r="B186" s="276"/>
      <c r="C186" s="256" t="s">
        <v>1528</v>
      </c>
      <c r="D186" s="256"/>
      <c r="E186" s="256"/>
      <c r="F186" s="275" t="s">
        <v>1451</v>
      </c>
      <c r="G186" s="256"/>
      <c r="H186" s="256" t="s">
        <v>1529</v>
      </c>
      <c r="I186" s="256" t="s">
        <v>1525</v>
      </c>
      <c r="J186" s="256"/>
      <c r="K186" s="297"/>
    </row>
    <row r="187" spans="2:11" ht="15" customHeight="1" x14ac:dyDescent="0.3">
      <c r="B187" s="276"/>
      <c r="C187" s="309" t="s">
        <v>1530</v>
      </c>
      <c r="D187" s="256"/>
      <c r="E187" s="256"/>
      <c r="F187" s="275" t="s">
        <v>1451</v>
      </c>
      <c r="G187" s="256"/>
      <c r="H187" s="256" t="s">
        <v>1531</v>
      </c>
      <c r="I187" s="256" t="s">
        <v>1532</v>
      </c>
      <c r="J187" s="310" t="s">
        <v>1533</v>
      </c>
      <c r="K187" s="297"/>
    </row>
    <row r="188" spans="2:11" ht="15" customHeight="1" x14ac:dyDescent="0.3">
      <c r="B188" s="276"/>
      <c r="C188" s="261" t="s">
        <v>45</v>
      </c>
      <c r="D188" s="256"/>
      <c r="E188" s="256"/>
      <c r="F188" s="275" t="s">
        <v>1445</v>
      </c>
      <c r="G188" s="256"/>
      <c r="H188" s="252" t="s">
        <v>1534</v>
      </c>
      <c r="I188" s="256" t="s">
        <v>1535</v>
      </c>
      <c r="J188" s="256"/>
      <c r="K188" s="297"/>
    </row>
    <row r="189" spans="2:11" ht="15" customHeight="1" x14ac:dyDescent="0.3">
      <c r="B189" s="276"/>
      <c r="C189" s="261" t="s">
        <v>1536</v>
      </c>
      <c r="D189" s="256"/>
      <c r="E189" s="256"/>
      <c r="F189" s="275" t="s">
        <v>1445</v>
      </c>
      <c r="G189" s="256"/>
      <c r="H189" s="256" t="s">
        <v>1537</v>
      </c>
      <c r="I189" s="256" t="s">
        <v>1479</v>
      </c>
      <c r="J189" s="256"/>
      <c r="K189" s="297"/>
    </row>
    <row r="190" spans="2:11" ht="15" customHeight="1" x14ac:dyDescent="0.3">
      <c r="B190" s="276"/>
      <c r="C190" s="261" t="s">
        <v>1538</v>
      </c>
      <c r="D190" s="256"/>
      <c r="E190" s="256"/>
      <c r="F190" s="275" t="s">
        <v>1445</v>
      </c>
      <c r="G190" s="256"/>
      <c r="H190" s="256" t="s">
        <v>1539</v>
      </c>
      <c r="I190" s="256" t="s">
        <v>1479</v>
      </c>
      <c r="J190" s="256"/>
      <c r="K190" s="297"/>
    </row>
    <row r="191" spans="2:11" ht="15" customHeight="1" x14ac:dyDescent="0.3">
      <c r="B191" s="276"/>
      <c r="C191" s="261" t="s">
        <v>1540</v>
      </c>
      <c r="D191" s="256"/>
      <c r="E191" s="256"/>
      <c r="F191" s="275" t="s">
        <v>1451</v>
      </c>
      <c r="G191" s="256"/>
      <c r="H191" s="256" t="s">
        <v>1541</v>
      </c>
      <c r="I191" s="256" t="s">
        <v>1479</v>
      </c>
      <c r="J191" s="256"/>
      <c r="K191" s="297"/>
    </row>
    <row r="192" spans="2:11" ht="15" customHeight="1" x14ac:dyDescent="0.3">
      <c r="B192" s="303"/>
      <c r="C192" s="311"/>
      <c r="D192" s="285"/>
      <c r="E192" s="285"/>
      <c r="F192" s="285"/>
      <c r="G192" s="285"/>
      <c r="H192" s="285"/>
      <c r="I192" s="285"/>
      <c r="J192" s="285"/>
      <c r="K192" s="304"/>
    </row>
    <row r="193" spans="2:11" ht="18.75" customHeight="1" x14ac:dyDescent="0.3">
      <c r="B193" s="252"/>
      <c r="C193" s="256"/>
      <c r="D193" s="256"/>
      <c r="E193" s="256"/>
      <c r="F193" s="275"/>
      <c r="G193" s="256"/>
      <c r="H193" s="256"/>
      <c r="I193" s="256"/>
      <c r="J193" s="256"/>
      <c r="K193" s="252"/>
    </row>
    <row r="194" spans="2:11" ht="18.75" customHeight="1" x14ac:dyDescent="0.3">
      <c r="B194" s="252"/>
      <c r="C194" s="256"/>
      <c r="D194" s="256"/>
      <c r="E194" s="256"/>
      <c r="F194" s="275"/>
      <c r="G194" s="256"/>
      <c r="H194" s="256"/>
      <c r="I194" s="256"/>
      <c r="J194" s="256"/>
      <c r="K194" s="252"/>
    </row>
    <row r="195" spans="2:11" ht="18.75" customHeight="1" x14ac:dyDescent="0.3">
      <c r="B195" s="262"/>
      <c r="C195" s="262"/>
      <c r="D195" s="262"/>
      <c r="E195" s="262"/>
      <c r="F195" s="262"/>
      <c r="G195" s="262"/>
      <c r="H195" s="262"/>
      <c r="I195" s="262"/>
      <c r="J195" s="262"/>
      <c r="K195" s="262"/>
    </row>
    <row r="196" spans="2:11" x14ac:dyDescent="0.3">
      <c r="B196" s="244"/>
      <c r="C196" s="245"/>
      <c r="D196" s="245"/>
      <c r="E196" s="245"/>
      <c r="F196" s="245"/>
      <c r="G196" s="245"/>
      <c r="H196" s="245"/>
      <c r="I196" s="245"/>
      <c r="J196" s="245"/>
      <c r="K196" s="246"/>
    </row>
    <row r="197" spans="2:11" ht="21" x14ac:dyDescent="0.3">
      <c r="B197" s="247"/>
      <c r="C197" s="369" t="s">
        <v>1542</v>
      </c>
      <c r="D197" s="369"/>
      <c r="E197" s="369"/>
      <c r="F197" s="369"/>
      <c r="G197" s="369"/>
      <c r="H197" s="369"/>
      <c r="I197" s="369"/>
      <c r="J197" s="369"/>
      <c r="K197" s="248"/>
    </row>
    <row r="198" spans="2:11" ht="25.5" customHeight="1" x14ac:dyDescent="0.3">
      <c r="B198" s="247"/>
      <c r="C198" s="312" t="s">
        <v>1543</v>
      </c>
      <c r="D198" s="312"/>
      <c r="E198" s="312"/>
      <c r="F198" s="312" t="s">
        <v>1544</v>
      </c>
      <c r="G198" s="313"/>
      <c r="H198" s="374" t="s">
        <v>1545</v>
      </c>
      <c r="I198" s="374"/>
      <c r="J198" s="374"/>
      <c r="K198" s="248"/>
    </row>
    <row r="199" spans="2:11" ht="5.25" customHeight="1" x14ac:dyDescent="0.3">
      <c r="B199" s="276"/>
      <c r="C199" s="273"/>
      <c r="D199" s="273"/>
      <c r="E199" s="273"/>
      <c r="F199" s="273"/>
      <c r="G199" s="256"/>
      <c r="H199" s="273"/>
      <c r="I199" s="273"/>
      <c r="J199" s="273"/>
      <c r="K199" s="297"/>
    </row>
    <row r="200" spans="2:11" ht="15" customHeight="1" x14ac:dyDescent="0.3">
      <c r="B200" s="276"/>
      <c r="C200" s="256" t="s">
        <v>1535</v>
      </c>
      <c r="D200" s="256"/>
      <c r="E200" s="256"/>
      <c r="F200" s="275" t="s">
        <v>46</v>
      </c>
      <c r="G200" s="256"/>
      <c r="H200" s="371" t="s">
        <v>1546</v>
      </c>
      <c r="I200" s="371"/>
      <c r="J200" s="371"/>
      <c r="K200" s="297"/>
    </row>
    <row r="201" spans="2:11" ht="15" customHeight="1" x14ac:dyDescent="0.3">
      <c r="B201" s="276"/>
      <c r="C201" s="282"/>
      <c r="D201" s="256"/>
      <c r="E201" s="256"/>
      <c r="F201" s="275" t="s">
        <v>47</v>
      </c>
      <c r="G201" s="256"/>
      <c r="H201" s="371" t="s">
        <v>1547</v>
      </c>
      <c r="I201" s="371"/>
      <c r="J201" s="371"/>
      <c r="K201" s="297"/>
    </row>
    <row r="202" spans="2:11" ht="15" customHeight="1" x14ac:dyDescent="0.3">
      <c r="B202" s="276"/>
      <c r="C202" s="282"/>
      <c r="D202" s="256"/>
      <c r="E202" s="256"/>
      <c r="F202" s="275" t="s">
        <v>50</v>
      </c>
      <c r="G202" s="256"/>
      <c r="H202" s="371" t="s">
        <v>1548</v>
      </c>
      <c r="I202" s="371"/>
      <c r="J202" s="371"/>
      <c r="K202" s="297"/>
    </row>
    <row r="203" spans="2:11" ht="15" customHeight="1" x14ac:dyDescent="0.3">
      <c r="B203" s="276"/>
      <c r="C203" s="256"/>
      <c r="D203" s="256"/>
      <c r="E203" s="256"/>
      <c r="F203" s="275" t="s">
        <v>48</v>
      </c>
      <c r="G203" s="256"/>
      <c r="H203" s="371" t="s">
        <v>1549</v>
      </c>
      <c r="I203" s="371"/>
      <c r="J203" s="371"/>
      <c r="K203" s="297"/>
    </row>
    <row r="204" spans="2:11" ht="15" customHeight="1" x14ac:dyDescent="0.3">
      <c r="B204" s="276"/>
      <c r="C204" s="256"/>
      <c r="D204" s="256"/>
      <c r="E204" s="256"/>
      <c r="F204" s="275" t="s">
        <v>49</v>
      </c>
      <c r="G204" s="256"/>
      <c r="H204" s="371" t="s">
        <v>1550</v>
      </c>
      <c r="I204" s="371"/>
      <c r="J204" s="371"/>
      <c r="K204" s="297"/>
    </row>
    <row r="205" spans="2:11" ht="15" customHeight="1" x14ac:dyDescent="0.3">
      <c r="B205" s="276"/>
      <c r="C205" s="256"/>
      <c r="D205" s="256"/>
      <c r="E205" s="256"/>
      <c r="F205" s="275"/>
      <c r="G205" s="256"/>
      <c r="H205" s="256"/>
      <c r="I205" s="256"/>
      <c r="J205" s="256"/>
      <c r="K205" s="297"/>
    </row>
    <row r="206" spans="2:11" ht="15" customHeight="1" x14ac:dyDescent="0.3">
      <c r="B206" s="276"/>
      <c r="C206" s="256" t="s">
        <v>1491</v>
      </c>
      <c r="D206" s="256"/>
      <c r="E206" s="256"/>
      <c r="F206" s="275" t="s">
        <v>82</v>
      </c>
      <c r="G206" s="256"/>
      <c r="H206" s="371" t="s">
        <v>1551</v>
      </c>
      <c r="I206" s="371"/>
      <c r="J206" s="371"/>
      <c r="K206" s="297"/>
    </row>
    <row r="207" spans="2:11" ht="15" customHeight="1" x14ac:dyDescent="0.3">
      <c r="B207" s="276"/>
      <c r="C207" s="282"/>
      <c r="D207" s="256"/>
      <c r="E207" s="256"/>
      <c r="F207" s="275" t="s">
        <v>1388</v>
      </c>
      <c r="G207" s="256"/>
      <c r="H207" s="371" t="s">
        <v>1389</v>
      </c>
      <c r="I207" s="371"/>
      <c r="J207" s="371"/>
      <c r="K207" s="297"/>
    </row>
    <row r="208" spans="2:11" ht="15" customHeight="1" x14ac:dyDescent="0.3">
      <c r="B208" s="276"/>
      <c r="C208" s="256"/>
      <c r="D208" s="256"/>
      <c r="E208" s="256"/>
      <c r="F208" s="275" t="s">
        <v>1386</v>
      </c>
      <c r="G208" s="256"/>
      <c r="H208" s="371" t="s">
        <v>1552</v>
      </c>
      <c r="I208" s="371"/>
      <c r="J208" s="371"/>
      <c r="K208" s="297"/>
    </row>
    <row r="209" spans="2:11" ht="15" customHeight="1" x14ac:dyDescent="0.3">
      <c r="B209" s="314"/>
      <c r="C209" s="282"/>
      <c r="D209" s="282"/>
      <c r="E209" s="282"/>
      <c r="F209" s="275" t="s">
        <v>1390</v>
      </c>
      <c r="G209" s="261"/>
      <c r="H209" s="375" t="s">
        <v>1391</v>
      </c>
      <c r="I209" s="375"/>
      <c r="J209" s="375"/>
      <c r="K209" s="315"/>
    </row>
    <row r="210" spans="2:11" ht="15" customHeight="1" x14ac:dyDescent="0.3">
      <c r="B210" s="314"/>
      <c r="C210" s="282"/>
      <c r="D210" s="282"/>
      <c r="E210" s="282"/>
      <c r="F210" s="275" t="s">
        <v>1392</v>
      </c>
      <c r="G210" s="261"/>
      <c r="H210" s="375" t="s">
        <v>1553</v>
      </c>
      <c r="I210" s="375"/>
      <c r="J210" s="375"/>
      <c r="K210" s="315"/>
    </row>
    <row r="211" spans="2:11" ht="15" customHeight="1" x14ac:dyDescent="0.3">
      <c r="B211" s="314"/>
      <c r="C211" s="282"/>
      <c r="D211" s="282"/>
      <c r="E211" s="282"/>
      <c r="F211" s="316"/>
      <c r="G211" s="261"/>
      <c r="H211" s="317"/>
      <c r="I211" s="317"/>
      <c r="J211" s="317"/>
      <c r="K211" s="315"/>
    </row>
    <row r="212" spans="2:11" ht="15" customHeight="1" x14ac:dyDescent="0.3">
      <c r="B212" s="314"/>
      <c r="C212" s="256" t="s">
        <v>1515</v>
      </c>
      <c r="D212" s="282"/>
      <c r="E212" s="282"/>
      <c r="F212" s="275">
        <v>1</v>
      </c>
      <c r="G212" s="261"/>
      <c r="H212" s="375" t="s">
        <v>1554</v>
      </c>
      <c r="I212" s="375"/>
      <c r="J212" s="375"/>
      <c r="K212" s="315"/>
    </row>
    <row r="213" spans="2:11" ht="15" customHeight="1" x14ac:dyDescent="0.3">
      <c r="B213" s="314"/>
      <c r="C213" s="282"/>
      <c r="D213" s="282"/>
      <c r="E213" s="282"/>
      <c r="F213" s="275">
        <v>2</v>
      </c>
      <c r="G213" s="261"/>
      <c r="H213" s="375" t="s">
        <v>1555</v>
      </c>
      <c r="I213" s="375"/>
      <c r="J213" s="375"/>
      <c r="K213" s="315"/>
    </row>
    <row r="214" spans="2:11" ht="15" customHeight="1" x14ac:dyDescent="0.3">
      <c r="B214" s="314"/>
      <c r="C214" s="282"/>
      <c r="D214" s="282"/>
      <c r="E214" s="282"/>
      <c r="F214" s="275">
        <v>3</v>
      </c>
      <c r="G214" s="261"/>
      <c r="H214" s="375" t="s">
        <v>1556</v>
      </c>
      <c r="I214" s="375"/>
      <c r="J214" s="375"/>
      <c r="K214" s="315"/>
    </row>
    <row r="215" spans="2:11" ht="15" customHeight="1" x14ac:dyDescent="0.3">
      <c r="B215" s="314"/>
      <c r="C215" s="282"/>
      <c r="D215" s="282"/>
      <c r="E215" s="282"/>
      <c r="F215" s="275">
        <v>4</v>
      </c>
      <c r="G215" s="261"/>
      <c r="H215" s="375" t="s">
        <v>1557</v>
      </c>
      <c r="I215" s="375"/>
      <c r="J215" s="375"/>
      <c r="K215" s="315"/>
    </row>
    <row r="216" spans="2:11" ht="12.75" customHeight="1" x14ac:dyDescent="0.3">
      <c r="B216" s="318"/>
      <c r="C216" s="319"/>
      <c r="D216" s="319"/>
      <c r="E216" s="319"/>
      <c r="F216" s="319"/>
      <c r="G216" s="319"/>
      <c r="H216" s="319"/>
      <c r="I216" s="319"/>
      <c r="J216" s="319"/>
      <c r="K216" s="320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Stavební úpravy</vt:lpstr>
      <vt:lpstr>02 - Odvodnění objektu</vt:lpstr>
      <vt:lpstr>03 - Vedlejší rozpočtové ...</vt:lpstr>
      <vt:lpstr>Pokyny pro vyplnění</vt:lpstr>
      <vt:lpstr>'01 - Stavební úpravy'!Názvy_tisku</vt:lpstr>
      <vt:lpstr>'02 - Odvodnění objektu'!Názvy_tisku</vt:lpstr>
      <vt:lpstr>'03 - Vedlejší rozpočtové ...'!Názvy_tisku</vt:lpstr>
      <vt:lpstr>'Rekapitulace stavby'!Názvy_tisku</vt:lpstr>
      <vt:lpstr>'01 - Stavební úpravy'!Oblast_tisku</vt:lpstr>
      <vt:lpstr>'02 - Odvodnění objektu'!Oblast_tisku</vt:lpstr>
      <vt:lpstr>'03 - Vedlejší rozpočtové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PC1\PC</dc:creator>
  <cp:lastModifiedBy>User</cp:lastModifiedBy>
  <cp:lastPrinted>2018-08-27T10:45:31Z</cp:lastPrinted>
  <dcterms:created xsi:type="dcterms:W3CDTF">2018-08-27T10:09:02Z</dcterms:created>
  <dcterms:modified xsi:type="dcterms:W3CDTF">2020-02-12T11:23:40Z</dcterms:modified>
</cp:coreProperties>
</file>