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57216\Desktop\wojtas\parkoviste palackeho\"/>
    </mc:Choice>
  </mc:AlternateContent>
  <bookViews>
    <workbookView xWindow="0" yWindow="0" windowWidth="28800" windowHeight="13830"/>
  </bookViews>
  <sheets>
    <sheet name="Rekapitulace stavby" sheetId="1" r:id="rId1"/>
    <sheet name="SO101 - Rekonstrukce - SO..." sheetId="2" r:id="rId2"/>
  </sheets>
  <definedNames>
    <definedName name="_xlnm._FilterDatabase" localSheetId="1" hidden="1">'SO101 - Rekonstrukce - SO...'!$C$86:$K$149</definedName>
    <definedName name="_xlnm.Print_Titles" localSheetId="0">'Rekapitulace stavby'!$52:$52</definedName>
    <definedName name="_xlnm.Print_Titles" localSheetId="1">'SO101 - Rekonstrukce - SO...'!$86:$86</definedName>
    <definedName name="_xlnm.Print_Area" localSheetId="0">'Rekapitulace stavby'!$D$4:$AO$36,'Rekapitulace stavby'!$C$42:$AQ$56</definedName>
    <definedName name="_xlnm.Print_Area" localSheetId="1">'SO101 - Rekonstrukce - SO...'!$C$4:$J$39,'SO101 - Rekonstrukce - SO...'!$C$45:$J$68,'SO101 - Rekonstrukce - SO...'!$C$74:$K$149</definedName>
  </definedNames>
  <calcPr calcId="162913" calcMode="manual"/>
</workbook>
</file>

<file path=xl/calcChain.xml><?xml version="1.0" encoding="utf-8"?>
<calcChain xmlns="http://schemas.openxmlformats.org/spreadsheetml/2006/main">
  <c r="J37" i="2" l="1"/>
  <c r="J36" i="2"/>
  <c r="AY55" i="1" s="1"/>
  <c r="J35" i="2"/>
  <c r="AX55" i="1"/>
  <c r="BI148" i="2"/>
  <c r="BH148" i="2"/>
  <c r="BG148" i="2"/>
  <c r="BF148" i="2"/>
  <c r="T148" i="2"/>
  <c r="R148" i="2"/>
  <c r="P148" i="2"/>
  <c r="BK148" i="2"/>
  <c r="J148" i="2"/>
  <c r="BE148" i="2" s="1"/>
  <c r="BI146" i="2"/>
  <c r="BH146" i="2"/>
  <c r="BG146" i="2"/>
  <c r="BF146" i="2"/>
  <c r="T146" i="2"/>
  <c r="R146" i="2"/>
  <c r="P146" i="2"/>
  <c r="BK146" i="2"/>
  <c r="J146" i="2"/>
  <c r="BE146" i="2" s="1"/>
  <c r="BI144" i="2"/>
  <c r="BH144" i="2"/>
  <c r="BG144" i="2"/>
  <c r="BF144" i="2"/>
  <c r="T144" i="2"/>
  <c r="T139" i="2" s="1"/>
  <c r="R144" i="2"/>
  <c r="P144" i="2"/>
  <c r="BK144" i="2"/>
  <c r="J144" i="2"/>
  <c r="BE144" i="2" s="1"/>
  <c r="BI142" i="2"/>
  <c r="BH142" i="2"/>
  <c r="BG142" i="2"/>
  <c r="BF142" i="2"/>
  <c r="T142" i="2"/>
  <c r="R142" i="2"/>
  <c r="P142" i="2"/>
  <c r="BK142" i="2"/>
  <c r="J142" i="2"/>
  <c r="BE142" i="2"/>
  <c r="BI140" i="2"/>
  <c r="BH140" i="2"/>
  <c r="BG140" i="2"/>
  <c r="BF140" i="2"/>
  <c r="T140" i="2"/>
  <c r="R140" i="2"/>
  <c r="R139" i="2"/>
  <c r="P140" i="2"/>
  <c r="P139" i="2" s="1"/>
  <c r="BK140" i="2"/>
  <c r="BK139" i="2" s="1"/>
  <c r="J139" i="2" s="1"/>
  <c r="J67" i="2" s="1"/>
  <c r="J140" i="2"/>
  <c r="BE140" i="2"/>
  <c r="BI137" i="2"/>
  <c r="BH137" i="2"/>
  <c r="BG137" i="2"/>
  <c r="BF137" i="2"/>
  <c r="T137" i="2"/>
  <c r="R137" i="2"/>
  <c r="P137" i="2"/>
  <c r="BK137" i="2"/>
  <c r="J137" i="2"/>
  <c r="BE137" i="2" s="1"/>
  <c r="BI135" i="2"/>
  <c r="BH135" i="2"/>
  <c r="BG135" i="2"/>
  <c r="BF135" i="2"/>
  <c r="T135" i="2"/>
  <c r="R135" i="2"/>
  <c r="P135" i="2"/>
  <c r="BK135" i="2"/>
  <c r="J135" i="2"/>
  <c r="BE135" i="2" s="1"/>
  <c r="BI133" i="2"/>
  <c r="BH133" i="2"/>
  <c r="BG133" i="2"/>
  <c r="BF133" i="2"/>
  <c r="T133" i="2"/>
  <c r="R133" i="2"/>
  <c r="P133" i="2"/>
  <c r="BK133" i="2"/>
  <c r="J133" i="2"/>
  <c r="BE133" i="2"/>
  <c r="BI131" i="2"/>
  <c r="BH131" i="2"/>
  <c r="BG131" i="2"/>
  <c r="BF131" i="2"/>
  <c r="T131" i="2"/>
  <c r="T128" i="2" s="1"/>
  <c r="R131" i="2"/>
  <c r="P131" i="2"/>
  <c r="BK131" i="2"/>
  <c r="J131" i="2"/>
  <c r="BE131" i="2"/>
  <c r="BI129" i="2"/>
  <c r="BH129" i="2"/>
  <c r="BG129" i="2"/>
  <c r="BF129" i="2"/>
  <c r="T129" i="2"/>
  <c r="R129" i="2"/>
  <c r="R128" i="2"/>
  <c r="P129" i="2"/>
  <c r="P128" i="2" s="1"/>
  <c r="BK129" i="2"/>
  <c r="BK128" i="2" s="1"/>
  <c r="J128" i="2" s="1"/>
  <c r="J66" i="2" s="1"/>
  <c r="J129" i="2"/>
  <c r="BE129" i="2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T126" i="2"/>
  <c r="T125" i="2"/>
  <c r="R126" i="2"/>
  <c r="R125" i="2" s="1"/>
  <c r="P126" i="2"/>
  <c r="P125" i="2" s="1"/>
  <c r="BK126" i="2"/>
  <c r="BK125" i="2" s="1"/>
  <c r="J125" i="2" s="1"/>
  <c r="J65" i="2" s="1"/>
  <c r="J126" i="2"/>
  <c r="BE126" i="2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T119" i="2" s="1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/>
  <c r="BI121" i="2"/>
  <c r="BH121" i="2"/>
  <c r="BG121" i="2"/>
  <c r="BF121" i="2"/>
  <c r="T121" i="2"/>
  <c r="R121" i="2"/>
  <c r="P121" i="2"/>
  <c r="BK121" i="2"/>
  <c r="J121" i="2"/>
  <c r="BE121" i="2" s="1"/>
  <c r="BI120" i="2"/>
  <c r="BH120" i="2"/>
  <c r="BG120" i="2"/>
  <c r="BF120" i="2"/>
  <c r="T120" i="2"/>
  <c r="R120" i="2"/>
  <c r="R119" i="2" s="1"/>
  <c r="P120" i="2"/>
  <c r="P119" i="2" s="1"/>
  <c r="BK120" i="2"/>
  <c r="BK119" i="2" s="1"/>
  <c r="J119" i="2" s="1"/>
  <c r="J64" i="2" s="1"/>
  <c r="J120" i="2"/>
  <c r="BE120" i="2"/>
  <c r="BI118" i="2"/>
  <c r="BH118" i="2"/>
  <c r="BG118" i="2"/>
  <c r="BF118" i="2"/>
  <c r="T118" i="2"/>
  <c r="R118" i="2"/>
  <c r="P118" i="2"/>
  <c r="BK118" i="2"/>
  <c r="J118" i="2"/>
  <c r="BE118" i="2" s="1"/>
  <c r="BI117" i="2"/>
  <c r="BH117" i="2"/>
  <c r="BG117" i="2"/>
  <c r="BF117" i="2"/>
  <c r="T117" i="2"/>
  <c r="R117" i="2"/>
  <c r="P117" i="2"/>
  <c r="BK117" i="2"/>
  <c r="J117" i="2"/>
  <c r="BE117" i="2" s="1"/>
  <c r="BI116" i="2"/>
  <c r="BH116" i="2"/>
  <c r="BG116" i="2"/>
  <c r="BF116" i="2"/>
  <c r="T116" i="2"/>
  <c r="R116" i="2"/>
  <c r="P116" i="2"/>
  <c r="BK116" i="2"/>
  <c r="J116" i="2"/>
  <c r="BE116" i="2"/>
  <c r="BI115" i="2"/>
  <c r="BH115" i="2"/>
  <c r="BG115" i="2"/>
  <c r="BF115" i="2"/>
  <c r="T115" i="2"/>
  <c r="R115" i="2"/>
  <c r="P115" i="2"/>
  <c r="BK115" i="2"/>
  <c r="J115" i="2"/>
  <c r="BE115" i="2" s="1"/>
  <c r="BI114" i="2"/>
  <c r="BH114" i="2"/>
  <c r="BG114" i="2"/>
  <c r="BF114" i="2"/>
  <c r="T114" i="2"/>
  <c r="R114" i="2"/>
  <c r="P114" i="2"/>
  <c r="BK114" i="2"/>
  <c r="J114" i="2"/>
  <c r="BE114" i="2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R112" i="2"/>
  <c r="P112" i="2"/>
  <c r="BK112" i="2"/>
  <c r="J112" i="2"/>
  <c r="BE112" i="2"/>
  <c r="BI111" i="2"/>
  <c r="BH111" i="2"/>
  <c r="BG111" i="2"/>
  <c r="BF111" i="2"/>
  <c r="T111" i="2"/>
  <c r="R111" i="2"/>
  <c r="P111" i="2"/>
  <c r="BK111" i="2"/>
  <c r="J111" i="2"/>
  <c r="BE111" i="2" s="1"/>
  <c r="BI110" i="2"/>
  <c r="BH110" i="2"/>
  <c r="BG110" i="2"/>
  <c r="BF110" i="2"/>
  <c r="T110" i="2"/>
  <c r="R110" i="2"/>
  <c r="P110" i="2"/>
  <c r="P106" i="2" s="1"/>
  <c r="BK110" i="2"/>
  <c r="J110" i="2"/>
  <c r="BE110" i="2"/>
  <c r="BI108" i="2"/>
  <c r="BH108" i="2"/>
  <c r="BG108" i="2"/>
  <c r="BF108" i="2"/>
  <c r="T108" i="2"/>
  <c r="T106" i="2" s="1"/>
  <c r="R108" i="2"/>
  <c r="P108" i="2"/>
  <c r="BK108" i="2"/>
  <c r="J108" i="2"/>
  <c r="BE108" i="2"/>
  <c r="BI107" i="2"/>
  <c r="BH107" i="2"/>
  <c r="BG107" i="2"/>
  <c r="BF107" i="2"/>
  <c r="T107" i="2"/>
  <c r="R107" i="2"/>
  <c r="R106" i="2"/>
  <c r="P107" i="2"/>
  <c r="BK107" i="2"/>
  <c r="BK106" i="2" s="1"/>
  <c r="J106" i="2" s="1"/>
  <c r="J63" i="2" s="1"/>
  <c r="J107" i="2"/>
  <c r="BE107" i="2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R103" i="2"/>
  <c r="R101" i="2" s="1"/>
  <c r="P103" i="2"/>
  <c r="BK103" i="2"/>
  <c r="J103" i="2"/>
  <c r="BE103" i="2"/>
  <c r="BI102" i="2"/>
  <c r="BH102" i="2"/>
  <c r="BG102" i="2"/>
  <c r="BF102" i="2"/>
  <c r="T102" i="2"/>
  <c r="T101" i="2" s="1"/>
  <c r="R102" i="2"/>
  <c r="P102" i="2"/>
  <c r="P101" i="2" s="1"/>
  <c r="BK102" i="2"/>
  <c r="BK101" i="2"/>
  <c r="J101" i="2"/>
  <c r="J62" i="2" s="1"/>
  <c r="J102" i="2"/>
  <c r="BE102" i="2"/>
  <c r="BI100" i="2"/>
  <c r="BH100" i="2"/>
  <c r="BG100" i="2"/>
  <c r="BF100" i="2"/>
  <c r="T100" i="2"/>
  <c r="R100" i="2"/>
  <c r="P100" i="2"/>
  <c r="BK100" i="2"/>
  <c r="J100" i="2"/>
  <c r="BE100" i="2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/>
  <c r="BI94" i="2"/>
  <c r="F37" i="2" s="1"/>
  <c r="BD55" i="1" s="1"/>
  <c r="BD54" i="1" s="1"/>
  <c r="W33" i="1" s="1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P91" i="2" s="1"/>
  <c r="BK93" i="2"/>
  <c r="J93" i="2"/>
  <c r="BE93" i="2" s="1"/>
  <c r="F33" i="2" s="1"/>
  <c r="AZ55" i="1" s="1"/>
  <c r="AZ54" i="1" s="1"/>
  <c r="BI92" i="2"/>
  <c r="BH92" i="2"/>
  <c r="BG92" i="2"/>
  <c r="BF92" i="2"/>
  <c r="T92" i="2"/>
  <c r="T91" i="2" s="1"/>
  <c r="R92" i="2"/>
  <c r="R91" i="2" s="1"/>
  <c r="P92" i="2"/>
  <c r="BK92" i="2"/>
  <c r="BK91" i="2"/>
  <c r="J91" i="2"/>
  <c r="J61" i="2" s="1"/>
  <c r="J92" i="2"/>
  <c r="BE92" i="2"/>
  <c r="BI89" i="2"/>
  <c r="BH89" i="2"/>
  <c r="F36" i="2"/>
  <c r="BC55" i="1" s="1"/>
  <c r="BC54" i="1" s="1"/>
  <c r="BG89" i="2"/>
  <c r="F35" i="2" s="1"/>
  <c r="BB55" i="1" s="1"/>
  <c r="BB54" i="1" s="1"/>
  <c r="BF89" i="2"/>
  <c r="J34" i="2" s="1"/>
  <c r="AW55" i="1" s="1"/>
  <c r="F34" i="2"/>
  <c r="BA55" i="1" s="1"/>
  <c r="BA54" i="1" s="1"/>
  <c r="T89" i="2"/>
  <c r="R89" i="2"/>
  <c r="P89" i="2"/>
  <c r="BK89" i="2"/>
  <c r="J89" i="2"/>
  <c r="BE89" i="2"/>
  <c r="F81" i="2"/>
  <c r="E79" i="2"/>
  <c r="F52" i="2"/>
  <c r="E50" i="2"/>
  <c r="J24" i="2"/>
  <c r="E24" i="2"/>
  <c r="J55" i="2" s="1"/>
  <c r="J23" i="2"/>
  <c r="J21" i="2"/>
  <c r="E21" i="2"/>
  <c r="J83" i="2" s="1"/>
  <c r="J54" i="2"/>
  <c r="J20" i="2"/>
  <c r="J18" i="2"/>
  <c r="E18" i="2"/>
  <c r="F84" i="2"/>
  <c r="F55" i="2"/>
  <c r="J17" i="2"/>
  <c r="J15" i="2"/>
  <c r="E15" i="2"/>
  <c r="F83" i="2" s="1"/>
  <c r="J14" i="2"/>
  <c r="J12" i="2"/>
  <c r="J81" i="2"/>
  <c r="J52" i="2"/>
  <c r="E7" i="2"/>
  <c r="E77" i="2"/>
  <c r="E48" i="2"/>
  <c r="AS54" i="1"/>
  <c r="L50" i="1"/>
  <c r="AM50" i="1"/>
  <c r="AM49" i="1"/>
  <c r="L49" i="1"/>
  <c r="AM47" i="1"/>
  <c r="L47" i="1"/>
  <c r="L45" i="1"/>
  <c r="L44" i="1"/>
  <c r="J33" i="2" l="1"/>
  <c r="AV55" i="1" s="1"/>
  <c r="AT55" i="1" s="1"/>
  <c r="AY54" i="1"/>
  <c r="W32" i="1"/>
  <c r="W29" i="1"/>
  <c r="AV54" i="1"/>
  <c r="R88" i="2"/>
  <c r="R87" i="2" s="1"/>
  <c r="P88" i="2"/>
  <c r="P87" i="2" s="1"/>
  <c r="AU55" i="1" s="1"/>
  <c r="AU54" i="1" s="1"/>
  <c r="T88" i="2"/>
  <c r="T87" i="2" s="1"/>
  <c r="AX54" i="1"/>
  <c r="W31" i="1"/>
  <c r="W30" i="1"/>
  <c r="AW54" i="1"/>
  <c r="AK30" i="1" s="1"/>
  <c r="BK88" i="2"/>
  <c r="F54" i="2"/>
  <c r="J84" i="2"/>
  <c r="J88" i="2" l="1"/>
  <c r="J60" i="2" s="1"/>
  <c r="BK87" i="2"/>
  <c r="J87" i="2" s="1"/>
  <c r="AT54" i="1"/>
  <c r="AK29" i="1"/>
  <c r="J59" i="2" l="1"/>
  <c r="J30" i="2"/>
  <c r="AG55" i="1" l="1"/>
  <c r="J39" i="2"/>
  <c r="AN55" i="1" l="1"/>
  <c r="AG54" i="1"/>
  <c r="AK26" i="1" l="1"/>
  <c r="AK35" i="1" s="1"/>
  <c r="AN54" i="1"/>
</calcChain>
</file>

<file path=xl/sharedStrings.xml><?xml version="1.0" encoding="utf-8"?>
<sst xmlns="http://schemas.openxmlformats.org/spreadsheetml/2006/main" count="955" uniqueCount="291">
  <si>
    <t>Export Komplet</t>
  </si>
  <si>
    <t/>
  </si>
  <si>
    <t>2.0</t>
  </si>
  <si>
    <t>ZAMOK</t>
  </si>
  <si>
    <t>False</t>
  </si>
  <si>
    <t>{c0603002-4c2c-485d-8fef-8b57c09aa877}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</si>
  <si>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</si>
  <si>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</si>
  <si>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</si>
  <si>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</si>
  <si>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</si>
  <si>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</si>
  <si>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</si>
  <si>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</si>
  <si>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20150049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</si>
  <si>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</si>
  <si>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</si>
  <si>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Parkoviště na ul. Palackého, Třinec_SO101</t>
  </si>
  <si>
    <t>KSO:</t>
  </si>
  <si>
    <t>CC-CZ:</t>
  </si>
  <si>
    <t>Místo:</t>
  </si>
  <si>
    <t xml:space="preserve"> </t>
  </si>
  <si>
    <t>Datum:</t>
  </si>
  <si>
    <t>16. 4. 2019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</si>
  <si>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</si>
  <si>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</si>
  <si>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</si>
  <si>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</si>
  <si>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</si>
  <si>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</si>
  <si>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</si>
  <si>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</si>
  <si>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</si>
  <si>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</si>
  <si>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</si>
  <si>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</si>
  <si>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</si>
  <si>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</si>
  <si>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</si>
  <si>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</si>
  <si>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</si>
  <si>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</si>
  <si>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</si>
  <si>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</si>
  <si>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</si>
  <si>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</si>
  <si>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</si>
  <si>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</si>
  <si>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</si>
  <si>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</si>
  <si>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</si>
  <si>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</si>
  <si>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</si>
  <si>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</si>
  <si>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</si>
  <si>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</si>
  <si>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</si>
  <si>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</si>
  <si>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</si>
  <si>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</si>
  <si>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</si>
  <si>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</si>
  <si>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</si>
  <si>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</si>
  <si>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</si>
  <si>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</si>
  <si>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</si>
  <si>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</si>
  <si>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</si>
  <si>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</si>
  <si>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</si>
  <si>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</si>
  <si>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SO101 - Rekonstrukce</t>
  </si>
  <si>
    <t>SO101 - Rekonstrukce komu...</t>
  </si>
  <si>
    <t>STA</t>
  </si>
  <si>
    <t>1</t>
  </si>
  <si>
    <t>{3f33a2ec-daba-4f52-afbb-0ca5082a0de1}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</si>
  <si>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</si>
  <si>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</si>
  <si>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</si>
  <si>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</si>
  <si>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</si>
  <si>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</si>
  <si>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</si>
  <si>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</si>
  <si>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</si>
  <si>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</si>
  <si>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</si>
  <si>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</si>
  <si>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</si>
  <si>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</si>
  <si>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</si>
  <si>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</si>
  <si>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</si>
  <si>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</si>
  <si>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</si>
  <si>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</si>
  <si>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</si>
  <si>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</si>
  <si>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</si>
  <si>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</si>
  <si>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</si>
  <si>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</si>
  <si>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</si>
  <si>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</si>
  <si>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</si>
  <si>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</si>
  <si>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</si>
  <si>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</si>
  <si>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</si>
  <si>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941AR</t>
  </si>
  <si>
    <t>Soubor prací a technologie pro provedení stavby, dle norem BOZP</t>
  </si>
  <si>
    <t>soubor</t>
  </si>
  <si>
    <t>4</t>
  </si>
  <si>
    <t>P</t>
  </si>
  <si>
    <t>Poznámka k položce:_x000D_
Jedná se např. o lešení, bezpečnostní opatření a značení, příp. sklady materiálu. Zhotovitel nacení vlastní řešení provádění prací a dopravy osob a materiálu, dle norem BOZP a svých možností.</t>
  </si>
  <si>
    <t>Zemní práce</t>
  </si>
  <si>
    <t>113154114</t>
  </si>
  <si>
    <t>Frézování živičného krytu tl 100 mm pruh š 0,5 m pl do 500 m2 bez překážek v trase</t>
  </si>
  <si>
    <t>m2</t>
  </si>
  <si>
    <t>8</t>
  </si>
  <si>
    <t>3</t>
  </si>
  <si>
    <t>113201112</t>
  </si>
  <si>
    <t>Vytrhání obrub silničních ležatých</t>
  </si>
  <si>
    <t>m</t>
  </si>
  <si>
    <t>10</t>
  </si>
  <si>
    <t>122201101</t>
  </si>
  <si>
    <t>Odkopávky a prokopávky nezapažené v hornině tř. 3 objem do 100 m3</t>
  </si>
  <si>
    <t>m3</t>
  </si>
  <si>
    <t>12</t>
  </si>
  <si>
    <t>5</t>
  </si>
  <si>
    <t>171101101</t>
  </si>
  <si>
    <t>Uložení sypaniny z hornin soudržných do násypů zhutněných na 95 % PS</t>
  </si>
  <si>
    <t>16</t>
  </si>
  <si>
    <t>6</t>
  </si>
  <si>
    <t>181301103</t>
  </si>
  <si>
    <t>Rozprostření ornice tl vrstvy do 200 mm pl do 500 m2 v rovině nebo ve svahu do 1:5</t>
  </si>
  <si>
    <t>18</t>
  </si>
  <si>
    <t>7</t>
  </si>
  <si>
    <t>181411131</t>
  </si>
  <si>
    <t>Založení parkového trávníku výsevem plochy do 1000 m2 v rovině a ve svahu do 1:5</t>
  </si>
  <si>
    <t>20</t>
  </si>
  <si>
    <t>M</t>
  </si>
  <si>
    <t>00572410</t>
  </si>
  <si>
    <t>osivo směs travní parková</t>
  </si>
  <si>
    <t>kg</t>
  </si>
  <si>
    <t>22</t>
  </si>
  <si>
    <t>9</t>
  </si>
  <si>
    <t>182303111</t>
  </si>
  <si>
    <t>Doplnění zeminy nebo substrátu na travnatých plochách tl 50 mm rovina v rovinně a svahu do 1:5</t>
  </si>
  <si>
    <t>24</t>
  </si>
  <si>
    <t>10371500</t>
  </si>
  <si>
    <t>substrát pro trávníky VL</t>
  </si>
  <si>
    <t>26</t>
  </si>
  <si>
    <t>Komunikace pozemní</t>
  </si>
  <si>
    <t>11</t>
  </si>
  <si>
    <t>565145121</t>
  </si>
  <si>
    <t>Asfaltový beton vrstva podkladní ACP 16 (obalované kamenivo OKS) tl 60 mm š přes 3 m</t>
  </si>
  <si>
    <t>28</t>
  </si>
  <si>
    <t>573211106</t>
  </si>
  <si>
    <t>Postřik živičný spojovací z asfaltu v množství 0,20 kg/m2</t>
  </si>
  <si>
    <t>30</t>
  </si>
  <si>
    <t>13</t>
  </si>
  <si>
    <t>573211107</t>
  </si>
  <si>
    <t>Postřik živičný spojovací z asfaltu v množství 0,30 kg/m2</t>
  </si>
  <si>
    <t>32</t>
  </si>
  <si>
    <t>14</t>
  </si>
  <si>
    <t>577134121</t>
  </si>
  <si>
    <t>Asfaltový beton vrstva obrusná ACO 11 (ABS) tř. I tl 40 mm š přes 3 m z nemodifikovaného asfaltu</t>
  </si>
  <si>
    <t>34</t>
  </si>
  <si>
    <t>Ostatní konstrukce a práce-bourání</t>
  </si>
  <si>
    <t>3889952.R</t>
  </si>
  <si>
    <t>Chránička kabelů z trub HDPE do DN 110</t>
  </si>
  <si>
    <t>398388842</t>
  </si>
  <si>
    <t>89933211.R</t>
  </si>
  <si>
    <t>Výšková úprava uličního vstupu, vpusti, šachet nebo poklopů</t>
  </si>
  <si>
    <t>soubour</t>
  </si>
  <si>
    <t>36</t>
  </si>
  <si>
    <t>Poznámka k položce:_x000D_
Zhotovitel nacení vlastní řešení provádění prací podle potřeby, tak aby vpusti a vstupy vyhovovaly novému výškovému stavu komunikací.</t>
  </si>
  <si>
    <t>17</t>
  </si>
  <si>
    <t>916111122</t>
  </si>
  <si>
    <t>Osazení obruby z drobných kostek bez boční opěry do lože z betonu prostého</t>
  </si>
  <si>
    <t>40</t>
  </si>
  <si>
    <t>58380124</t>
  </si>
  <si>
    <t>kostka dlažební žula drobná</t>
  </si>
  <si>
    <t>t</t>
  </si>
  <si>
    <t>42</t>
  </si>
  <si>
    <t>19</t>
  </si>
  <si>
    <t>916131213</t>
  </si>
  <si>
    <t>Osazení silničního obrubníku betonového stojatého s boční opěrou do lože z betonu prostého</t>
  </si>
  <si>
    <t>46</t>
  </si>
  <si>
    <t>59217031</t>
  </si>
  <si>
    <t>obrubník betonový silniční 100 x 15 x 25 cm</t>
  </si>
  <si>
    <t>48</t>
  </si>
  <si>
    <t>58380005</t>
  </si>
  <si>
    <t>obrubník kamenný přímý, žula, 20x25</t>
  </si>
  <si>
    <t>50</t>
  </si>
  <si>
    <t>919112233</t>
  </si>
  <si>
    <t>Řezání spár pro vytvoření komůrky š 20 mm hl 40 mm pro těsnící zálivku v živičném krytu</t>
  </si>
  <si>
    <t>52</t>
  </si>
  <si>
    <t>23</t>
  </si>
  <si>
    <t>919122132</t>
  </si>
  <si>
    <t>Těsnění spár zálivkou za tepla pro komůrky š 20 mm hl 40 mm s těsnicím profilem</t>
  </si>
  <si>
    <t>54</t>
  </si>
  <si>
    <t>919732221</t>
  </si>
  <si>
    <t>Styčná spára napojení nového živičného povrchu na stávající za tepla š 15 mm hl 25 mm bez prořezání</t>
  </si>
  <si>
    <t>56</t>
  </si>
  <si>
    <t>25</t>
  </si>
  <si>
    <t>919735112</t>
  </si>
  <si>
    <t>Řezání stávajícího živičného krytu hl do 100 mm</t>
  </si>
  <si>
    <t>58</t>
  </si>
  <si>
    <t>997</t>
  </si>
  <si>
    <t>Přesun sutě</t>
  </si>
  <si>
    <t>997221551</t>
  </si>
  <si>
    <t>Vodorovná doprava suti ze sypkých materiálů do 1 km</t>
  </si>
  <si>
    <t>60</t>
  </si>
  <si>
    <t>27</t>
  </si>
  <si>
    <t>997221559</t>
  </si>
  <si>
    <t>Příplatek ZKD 1 km u vodorovné dopravy suti ze sypkých materiálů</t>
  </si>
  <si>
    <t>62</t>
  </si>
  <si>
    <t>997221611</t>
  </si>
  <si>
    <t>Nakládání suti na dopravní prostředky pro vodorovnou dopravu</t>
  </si>
  <si>
    <t>64</t>
  </si>
  <si>
    <t>29</t>
  </si>
  <si>
    <t>997221815</t>
  </si>
  <si>
    <t>Poplatek za uložení na skládce (skládkovné) stavebního odpadu betonového kód odpadu 170 101</t>
  </si>
  <si>
    <t>66</t>
  </si>
  <si>
    <t>997221845</t>
  </si>
  <si>
    <t>Poplatek za uložení na skládce (skládkovné) odpadu asfaltového bez dehtu kód odpadu 170 302</t>
  </si>
  <si>
    <t>68</t>
  </si>
  <si>
    <t>998</t>
  </si>
  <si>
    <t>Přesun hmot</t>
  </si>
  <si>
    <t>31</t>
  </si>
  <si>
    <t>998225111</t>
  </si>
  <si>
    <t>Přesun hmot pro pozemní komunikace s krytem z kamene, monolitickým betonovým nebo živičným</t>
  </si>
  <si>
    <t>70</t>
  </si>
  <si>
    <t>998225191</t>
  </si>
  <si>
    <t>Příplatek k přesunu hmot pro pozemní komunikace s krytem z kamene, živičným, betonovým do 1000 m</t>
  </si>
  <si>
    <t>72</t>
  </si>
  <si>
    <t>VRN</t>
  </si>
  <si>
    <t>Vedlejší rozpočtové náklady</t>
  </si>
  <si>
    <t>33</t>
  </si>
  <si>
    <t>011103000R</t>
  </si>
  <si>
    <t>Vytyčení stavby</t>
  </si>
  <si>
    <t>CS ÚRS 2019 01</t>
  </si>
  <si>
    <t>1024</t>
  </si>
  <si>
    <t>-1277647341</t>
  </si>
  <si>
    <t>Poznámka k položce:_x000D_
Geodetické zaměření rohů stavby, stabilizace bodů a sestavení laviček._x000D_
Vyhotovení protokolu o vytyčení stavby se seznamem souřadnic vytyčených bodů a jejich polohopisnými (S-JTSK) a výškopisnými (Bpv) hodnotami.</t>
  </si>
  <si>
    <t>01111400R</t>
  </si>
  <si>
    <t>Vytyčení inženýrských sítí</t>
  </si>
  <si>
    <t>-12177651</t>
  </si>
  <si>
    <t>Poznámka k položce:_x000D_
Zaměření a vytýčení stávajících inženýrských sítí v místě stavby z hlediska jejich ochrany při provádění stavby.</t>
  </si>
  <si>
    <t>35</t>
  </si>
  <si>
    <t>02110300R</t>
  </si>
  <si>
    <t>Vybudování zařízení staveniště</t>
  </si>
  <si>
    <t>-827109385</t>
  </si>
  <si>
    <t>Poznámka k položce:_x000D_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</si>
  <si>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02120300R</t>
  </si>
  <si>
    <t xml:space="preserve">Provoz zařízení staveniště </t>
  </si>
  <si>
    <t>-1397405030</t>
  </si>
  <si>
    <t>Poznámka k položce:_x000D_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</si>
  <si>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37</t>
  </si>
  <si>
    <t>02130300R</t>
  </si>
  <si>
    <t>Odstranění zařízení staveniště</t>
  </si>
  <si>
    <t>-243947355</t>
  </si>
  <si>
    <t>Poznámka k položce:_x000D_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</si>
  <si>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ON</t>
  </si>
  <si>
    <t>Ostatní náklady</t>
  </si>
  <si>
    <t>38</t>
  </si>
  <si>
    <t>0111030R01</t>
  </si>
  <si>
    <t>Ochrana stávaj. inženýrských sítí na staveništi</t>
  </si>
  <si>
    <t>239228753</t>
  </si>
  <si>
    <t>Poznámka k položce:_x000D_
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</si>
  <si>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39</t>
  </si>
  <si>
    <t>0111030R02</t>
  </si>
  <si>
    <t xml:space="preserve">Dočasná dopravní opatření </t>
  </si>
  <si>
    <t>-237654275</t>
  </si>
  <si>
    <t>Poznámka k položce:_x000D_
Náklady na vyhotovení návrhu dočasného dopravního značení, jeho projednání s dotčenými orgány a organizacemi, dodání dopravních značek , jejich rozmístění a přemísťování a jejich údržba v průběhu výstavby včetně následného odstranění po ukončení stavebních prací.</t>
  </si>
  <si>
    <t>0111030R03</t>
  </si>
  <si>
    <t xml:space="preserve">Bezpečnostní a hygienická opatření na staveništi </t>
  </si>
  <si>
    <t>1996823277</t>
  </si>
  <si>
    <t>Poznámka k položce:_x000D_
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</si>
  <si>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41</t>
  </si>
  <si>
    <t>0111030R04</t>
  </si>
  <si>
    <t xml:space="preserve">Dokumentace skutečného provedení </t>
  </si>
  <si>
    <t>330345616</t>
  </si>
  <si>
    <t>Poznámka k položce:_x000D_
Náklady na vyhotovení dokumentace skutečného provedení stavby a její předání objednateli v požadované formě a požadovaném počtu.</t>
  </si>
  <si>
    <t>0111030R05</t>
  </si>
  <si>
    <t xml:space="preserve">Geodetické zaměření skutečného provedení  </t>
  </si>
  <si>
    <t>1729889788</t>
  </si>
  <si>
    <t>Poznámka k položce:_x000D_
Náklady na provedení skutečného zaměření stavby v rozsahu nezbytném pro zápis změny do katastru nemovitostí.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</si>
</sst>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28" fillId="0" borderId="22" xfId="0" applyFont="1" applyBorder="1" applyAlignment="1" applyProtection="1">
      <alignment horizontal="center" vertical="center"/>
    </xf>
    <xf numFmtId="49" fontId="28" fillId="0" borderId="22" xfId="0" applyNumberFormat="1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7" fontId="28" fillId="0" borderId="22" xfId="0" applyNumberFormat="1" applyFont="1" applyBorder="1" applyAlignment="1" applyProtection="1">
      <alignment vertical="center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showZero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1:74" ht="36.950000000000003" customHeight="1"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1:74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6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17"/>
      <c r="AQ5" s="17"/>
      <c r="AR5" s="15"/>
      <c r="BE5" s="196" t="s">
        <v>15</v>
      </c>
      <c r="BS5" s="12" t="s">
        <v>6</v>
      </c>
    </row>
    <row r="6" spans="1:74" ht="36.950000000000003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17"/>
      <c r="AQ6" s="17"/>
      <c r="AR6" s="15"/>
      <c r="BE6" s="197"/>
      <c r="BS6" s="12" t="s">
        <v>6</v>
      </c>
    </row>
    <row r="7" spans="1:74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197"/>
      <c r="BS7" s="12" t="s">
        <v>6</v>
      </c>
    </row>
    <row r="8" spans="1:74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197"/>
      <c r="BS8" s="12" t="s">
        <v>6</v>
      </c>
    </row>
    <row r="9" spans="1:74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197"/>
      <c r="BS9" s="12" t="s">
        <v>6</v>
      </c>
    </row>
    <row r="10" spans="1:74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197"/>
      <c r="BS10" s="12" t="s">
        <v>6</v>
      </c>
    </row>
    <row r="11" spans="1:74" ht="18.399999999999999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197"/>
      <c r="BS11" s="12" t="s">
        <v>6</v>
      </c>
    </row>
    <row r="12" spans="1:74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197"/>
      <c r="BS12" s="12" t="s">
        <v>6</v>
      </c>
    </row>
    <row r="13" spans="1:74" ht="12" customHeight="1">
      <c r="B13" s="16"/>
      <c r="C13" s="17"/>
      <c r="D13" s="24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28</v>
      </c>
      <c r="AO13" s="17"/>
      <c r="AP13" s="17"/>
      <c r="AQ13" s="17"/>
      <c r="AR13" s="15"/>
      <c r="BE13" s="197"/>
      <c r="BS13" s="12" t="s">
        <v>6</v>
      </c>
    </row>
    <row r="14" spans="1:74" ht="11.25">
      <c r="B14" s="16"/>
      <c r="C14" s="17"/>
      <c r="D14" s="17"/>
      <c r="E14" s="229" t="s">
        <v>28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4" t="s">
        <v>26</v>
      </c>
      <c r="AL14" s="17"/>
      <c r="AM14" s="17"/>
      <c r="AN14" s="26" t="s">
        <v>28</v>
      </c>
      <c r="AO14" s="17"/>
      <c r="AP14" s="17"/>
      <c r="AQ14" s="17"/>
      <c r="AR14" s="15"/>
      <c r="BE14" s="197"/>
      <c r="BS14" s="12" t="s">
        <v>6</v>
      </c>
    </row>
    <row r="15" spans="1:74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197"/>
      <c r="BS15" s="12" t="s">
        <v>4</v>
      </c>
    </row>
    <row r="16" spans="1:74" ht="12" customHeight="1">
      <c r="B16" s="16"/>
      <c r="C16" s="17"/>
      <c r="D16" s="24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197"/>
      <c r="BS16" s="12" t="s">
        <v>4</v>
      </c>
    </row>
    <row r="17" spans="2:71" ht="18.399999999999999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197"/>
      <c r="BS17" s="12" t="s">
        <v>30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197"/>
      <c r="BS18" s="12" t="s">
        <v>6</v>
      </c>
    </row>
    <row r="19" spans="2:71" ht="12" customHeight="1">
      <c r="B19" s="16"/>
      <c r="C19" s="17"/>
      <c r="D19" s="24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197"/>
      <c r="BS19" s="12" t="s">
        <v>6</v>
      </c>
    </row>
    <row r="20" spans="2:71" ht="18.399999999999999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197"/>
      <c r="BS20" s="12" t="s">
        <v>30</v>
      </c>
    </row>
    <row r="21" spans="2:71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197"/>
    </row>
    <row r="22" spans="2:71" ht="12" customHeight="1">
      <c r="B22" s="16"/>
      <c r="C22" s="17"/>
      <c r="D22" s="24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197"/>
    </row>
    <row r="23" spans="2:71" ht="16.5" customHeight="1">
      <c r="B23" s="16"/>
      <c r="C23" s="17"/>
      <c r="D23" s="17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17"/>
      <c r="AP23" s="17"/>
      <c r="AQ23" s="17"/>
      <c r="AR23" s="15"/>
      <c r="BE23" s="197"/>
    </row>
    <row r="24" spans="2:71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197"/>
    </row>
    <row r="25" spans="2:71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197"/>
    </row>
    <row r="26" spans="2:71" s="1" customFormat="1" ht="25.9" customHeight="1">
      <c r="B26" s="29"/>
      <c r="C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8">
        <f>ROUND(AG54,2)</f>
        <v>0</v>
      </c>
      <c r="AL26" s="199"/>
      <c r="AM26" s="199"/>
      <c r="AN26" s="199"/>
      <c r="AO26" s="199"/>
      <c r="AP26" s="30"/>
      <c r="AQ26" s="30"/>
      <c r="AR26" s="33"/>
      <c r="BE26" s="197"/>
    </row>
    <row r="27" spans="2:71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197"/>
    </row>
    <row r="28" spans="2:71" s="1" customFormat="1" ht="11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2" t="s">
        <v>34</v>
      </c>
      <c r="M28" s="232"/>
      <c r="N28" s="232"/>
      <c r="O28" s="232"/>
      <c r="P28" s="232"/>
      <c r="Q28" s="30"/>
      <c r="R28" s="30"/>
      <c r="S28" s="30"/>
      <c r="T28" s="30"/>
      <c r="U28" s="30"/>
      <c r="V28" s="30"/>
      <c r="W28" s="232" t="s">
        <v>35</v>
      </c>
      <c r="X28" s="232"/>
      <c r="Y28" s="232"/>
      <c r="Z28" s="232"/>
      <c r="AA28" s="232"/>
      <c r="AB28" s="232"/>
      <c r="AC28" s="232"/>
      <c r="AD28" s="232"/>
      <c r="AE28" s="232"/>
      <c r="AF28" s="30"/>
      <c r="AG28" s="30"/>
      <c r="AH28" s="30"/>
      <c r="AI28" s="30"/>
      <c r="AJ28" s="30"/>
      <c r="AK28" s="232" t="s">
        <v>36</v>
      </c>
      <c r="AL28" s="232"/>
      <c r="AM28" s="232"/>
      <c r="AN28" s="232"/>
      <c r="AO28" s="232"/>
      <c r="AP28" s="30"/>
      <c r="AQ28" s="30"/>
      <c r="AR28" s="33"/>
      <c r="BE28" s="197"/>
    </row>
    <row r="29" spans="2:71" s="2" customFormat="1" ht="14.45" customHeight="1">
      <c r="B29" s="34"/>
      <c r="C29" s="35"/>
      <c r="D29" s="24" t="s">
        <v>37</v>
      </c>
      <c r="E29" s="35"/>
      <c r="F29" s="24" t="s">
        <v>38</v>
      </c>
      <c r="G29" s="35"/>
      <c r="H29" s="35"/>
      <c r="I29" s="35"/>
      <c r="J29" s="35"/>
      <c r="K29" s="35"/>
      <c r="L29" s="233">
        <v>0.21</v>
      </c>
      <c r="M29" s="195"/>
      <c r="N29" s="195"/>
      <c r="O29" s="195"/>
      <c r="P29" s="195"/>
      <c r="Q29" s="35"/>
      <c r="R29" s="35"/>
      <c r="S29" s="35"/>
      <c r="T29" s="35"/>
      <c r="U29" s="35"/>
      <c r="V29" s="35"/>
      <c r="W29" s="194">
        <f>ROUND(AZ54, 2)</f>
        <v>0</v>
      </c>
      <c r="X29" s="195"/>
      <c r="Y29" s="195"/>
      <c r="Z29" s="195"/>
      <c r="AA29" s="195"/>
      <c r="AB29" s="195"/>
      <c r="AC29" s="195"/>
      <c r="AD29" s="195"/>
      <c r="AE29" s="195"/>
      <c r="AF29" s="35"/>
      <c r="AG29" s="35"/>
      <c r="AH29" s="35"/>
      <c r="AI29" s="35"/>
      <c r="AJ29" s="35"/>
      <c r="AK29" s="194">
        <f>ROUND(AV54, 2)</f>
        <v>0</v>
      </c>
      <c r="AL29" s="195"/>
      <c r="AM29" s="195"/>
      <c r="AN29" s="195"/>
      <c r="AO29" s="195"/>
      <c r="AP29" s="35"/>
      <c r="AQ29" s="35"/>
      <c r="AR29" s="36"/>
      <c r="BE29" s="197"/>
    </row>
    <row r="30" spans="2:71" s="2" customFormat="1" ht="14.45" customHeight="1">
      <c r="B30" s="34"/>
      <c r="C30" s="35"/>
      <c r="D30" s="35"/>
      <c r="E30" s="35"/>
      <c r="F30" s="24" t="s">
        <v>39</v>
      </c>
      <c r="G30" s="35"/>
      <c r="H30" s="35"/>
      <c r="I30" s="35"/>
      <c r="J30" s="35"/>
      <c r="K30" s="35"/>
      <c r="L30" s="233">
        <v>0.15</v>
      </c>
      <c r="M30" s="195"/>
      <c r="N30" s="195"/>
      <c r="O30" s="195"/>
      <c r="P30" s="195"/>
      <c r="Q30" s="35"/>
      <c r="R30" s="35"/>
      <c r="S30" s="35"/>
      <c r="T30" s="35"/>
      <c r="U30" s="35"/>
      <c r="V30" s="35"/>
      <c r="W30" s="194">
        <f>ROUND(BA54, 2)</f>
        <v>0</v>
      </c>
      <c r="X30" s="195"/>
      <c r="Y30" s="195"/>
      <c r="Z30" s="195"/>
      <c r="AA30" s="195"/>
      <c r="AB30" s="195"/>
      <c r="AC30" s="195"/>
      <c r="AD30" s="195"/>
      <c r="AE30" s="195"/>
      <c r="AF30" s="35"/>
      <c r="AG30" s="35"/>
      <c r="AH30" s="35"/>
      <c r="AI30" s="35"/>
      <c r="AJ30" s="35"/>
      <c r="AK30" s="194">
        <f>ROUND(AW54, 2)</f>
        <v>0</v>
      </c>
      <c r="AL30" s="195"/>
      <c r="AM30" s="195"/>
      <c r="AN30" s="195"/>
      <c r="AO30" s="195"/>
      <c r="AP30" s="35"/>
      <c r="AQ30" s="35"/>
      <c r="AR30" s="36"/>
      <c r="BE30" s="197"/>
    </row>
    <row r="31" spans="2:71" s="2" customFormat="1" ht="14.45" hidden="1" customHeight="1">
      <c r="B31" s="34"/>
      <c r="C31" s="35"/>
      <c r="D31" s="35"/>
      <c r="E31" s="35"/>
      <c r="F31" s="24" t="s">
        <v>40</v>
      </c>
      <c r="G31" s="35"/>
      <c r="H31" s="35"/>
      <c r="I31" s="35"/>
      <c r="J31" s="35"/>
      <c r="K31" s="35"/>
      <c r="L31" s="233">
        <v>0.21</v>
      </c>
      <c r="M31" s="195"/>
      <c r="N31" s="195"/>
      <c r="O31" s="195"/>
      <c r="P31" s="195"/>
      <c r="Q31" s="35"/>
      <c r="R31" s="35"/>
      <c r="S31" s="35"/>
      <c r="T31" s="35"/>
      <c r="U31" s="35"/>
      <c r="V31" s="35"/>
      <c r="W31" s="194">
        <f>ROUND(BB54, 2)</f>
        <v>0</v>
      </c>
      <c r="X31" s="195"/>
      <c r="Y31" s="195"/>
      <c r="Z31" s="195"/>
      <c r="AA31" s="195"/>
      <c r="AB31" s="195"/>
      <c r="AC31" s="195"/>
      <c r="AD31" s="195"/>
      <c r="AE31" s="195"/>
      <c r="AF31" s="35"/>
      <c r="AG31" s="35"/>
      <c r="AH31" s="35"/>
      <c r="AI31" s="35"/>
      <c r="AJ31" s="35"/>
      <c r="AK31" s="194">
        <v>0</v>
      </c>
      <c r="AL31" s="195"/>
      <c r="AM31" s="195"/>
      <c r="AN31" s="195"/>
      <c r="AO31" s="195"/>
      <c r="AP31" s="35"/>
      <c r="AQ31" s="35"/>
      <c r="AR31" s="36"/>
      <c r="BE31" s="197"/>
    </row>
    <row r="32" spans="2:71" s="2" customFormat="1" ht="14.45" hidden="1" customHeight="1">
      <c r="B32" s="34"/>
      <c r="C32" s="35"/>
      <c r="D32" s="35"/>
      <c r="E32" s="35"/>
      <c r="F32" s="24" t="s">
        <v>41</v>
      </c>
      <c r="G32" s="35"/>
      <c r="H32" s="35"/>
      <c r="I32" s="35"/>
      <c r="J32" s="35"/>
      <c r="K32" s="35"/>
      <c r="L32" s="233">
        <v>0.15</v>
      </c>
      <c r="M32" s="195"/>
      <c r="N32" s="195"/>
      <c r="O32" s="195"/>
      <c r="P32" s="195"/>
      <c r="Q32" s="35"/>
      <c r="R32" s="35"/>
      <c r="S32" s="35"/>
      <c r="T32" s="35"/>
      <c r="U32" s="35"/>
      <c r="V32" s="35"/>
      <c r="W32" s="194">
        <f>ROUND(BC54, 2)</f>
        <v>0</v>
      </c>
      <c r="X32" s="195"/>
      <c r="Y32" s="195"/>
      <c r="Z32" s="195"/>
      <c r="AA32" s="195"/>
      <c r="AB32" s="195"/>
      <c r="AC32" s="195"/>
      <c r="AD32" s="195"/>
      <c r="AE32" s="195"/>
      <c r="AF32" s="35"/>
      <c r="AG32" s="35"/>
      <c r="AH32" s="35"/>
      <c r="AI32" s="35"/>
      <c r="AJ32" s="35"/>
      <c r="AK32" s="194">
        <v>0</v>
      </c>
      <c r="AL32" s="195"/>
      <c r="AM32" s="195"/>
      <c r="AN32" s="195"/>
      <c r="AO32" s="195"/>
      <c r="AP32" s="35"/>
      <c r="AQ32" s="35"/>
      <c r="AR32" s="36"/>
      <c r="BE32" s="197"/>
    </row>
    <row r="33" spans="2:57" s="2" customFormat="1" ht="14.45" hidden="1" customHeight="1">
      <c r="B33" s="34"/>
      <c r="C33" s="35"/>
      <c r="D33" s="35"/>
      <c r="E33" s="35"/>
      <c r="F33" s="24" t="s">
        <v>42</v>
      </c>
      <c r="G33" s="35"/>
      <c r="H33" s="35"/>
      <c r="I33" s="35"/>
      <c r="J33" s="35"/>
      <c r="K33" s="35"/>
      <c r="L33" s="233">
        <v>0</v>
      </c>
      <c r="M33" s="195"/>
      <c r="N33" s="195"/>
      <c r="O33" s="195"/>
      <c r="P33" s="195"/>
      <c r="Q33" s="35"/>
      <c r="R33" s="35"/>
      <c r="S33" s="35"/>
      <c r="T33" s="35"/>
      <c r="U33" s="35"/>
      <c r="V33" s="35"/>
      <c r="W33" s="194">
        <f>ROUND(BD54, 2)</f>
        <v>0</v>
      </c>
      <c r="X33" s="195"/>
      <c r="Y33" s="195"/>
      <c r="Z33" s="195"/>
      <c r="AA33" s="195"/>
      <c r="AB33" s="195"/>
      <c r="AC33" s="195"/>
      <c r="AD33" s="195"/>
      <c r="AE33" s="195"/>
      <c r="AF33" s="35"/>
      <c r="AG33" s="35"/>
      <c r="AH33" s="35"/>
      <c r="AI33" s="35"/>
      <c r="AJ33" s="35"/>
      <c r="AK33" s="194">
        <v>0</v>
      </c>
      <c r="AL33" s="195"/>
      <c r="AM33" s="195"/>
      <c r="AN33" s="195"/>
      <c r="AO33" s="195"/>
      <c r="AP33" s="35"/>
      <c r="AQ33" s="35"/>
      <c r="AR33" s="36"/>
      <c r="BE33" s="197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197"/>
    </row>
    <row r="35" spans="2:57" s="1" customFormat="1" ht="25.9" customHeight="1">
      <c r="B35" s="29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00" t="s">
        <v>45</v>
      </c>
      <c r="Y35" s="201"/>
      <c r="Z35" s="201"/>
      <c r="AA35" s="201"/>
      <c r="AB35" s="201"/>
      <c r="AC35" s="39"/>
      <c r="AD35" s="39"/>
      <c r="AE35" s="39"/>
      <c r="AF35" s="39"/>
      <c r="AG35" s="39"/>
      <c r="AH35" s="39"/>
      <c r="AI35" s="39"/>
      <c r="AJ35" s="39"/>
      <c r="AK35" s="202">
        <f>SUM(AK26:AK33)</f>
        <v>0</v>
      </c>
      <c r="AL35" s="201"/>
      <c r="AM35" s="201"/>
      <c r="AN35" s="201"/>
      <c r="AO35" s="203"/>
      <c r="AP35" s="37"/>
      <c r="AQ35" s="37"/>
      <c r="AR35" s="33"/>
    </row>
    <row r="36" spans="2:57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57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57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57" s="1" customFormat="1" ht="24.95" customHeight="1">
      <c r="B42" s="29"/>
      <c r="C42" s="18" t="s">
        <v>46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57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57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20150049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57" s="3" customFormat="1" ht="36.950000000000003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07" t="str">
        <f>K6</f>
        <v>Parkoviště na ul. Palackého, Třinec_SO101</v>
      </c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47"/>
      <c r="AQ45" s="47"/>
      <c r="AR45" s="48"/>
    </row>
    <row r="46" spans="2:57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57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09" t="str">
        <f>IF(AN8= "","",AN8)</f>
        <v>16. 4. 2019</v>
      </c>
      <c r="AN47" s="209"/>
      <c r="AO47" s="30"/>
      <c r="AP47" s="30"/>
      <c r="AQ47" s="30"/>
      <c r="AR47" s="33"/>
    </row>
    <row r="48" spans="2:57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1:91" s="1" customFormat="1" ht="13.7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 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29</v>
      </c>
      <c r="AJ49" s="30"/>
      <c r="AK49" s="30"/>
      <c r="AL49" s="30"/>
      <c r="AM49" s="205" t="str">
        <f>IF(E17="","",E17)</f>
        <v xml:space="preserve"> </v>
      </c>
      <c r="AN49" s="206"/>
      <c r="AO49" s="206"/>
      <c r="AP49" s="206"/>
      <c r="AQ49" s="30"/>
      <c r="AR49" s="33"/>
      <c r="AS49" s="210" t="s">
        <v>47</v>
      </c>
      <c r="AT49" s="211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3.7" customHeight="1">
      <c r="B50" s="29"/>
      <c r="C50" s="24" t="s">
        <v>27</v>
      </c>
      <c r="D50" s="30"/>
      <c r="E50" s="30"/>
      <c r="F50" s="30"/>
      <c r="G50" s="30"/>
      <c r="H50" s="30"/>
      <c r="I50" s="30"/>
      <c r="J50" s="30"/>
      <c r="K50" s="30"/>
      <c r="L50" s="30" t="str">
        <f>IF(E14= 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31</v>
      </c>
      <c r="AJ50" s="30"/>
      <c r="AK50" s="30"/>
      <c r="AL50" s="30"/>
      <c r="AM50" s="205" t="str">
        <f>IF(E20="","",E20)</f>
        <v xml:space="preserve"> </v>
      </c>
      <c r="AN50" s="206"/>
      <c r="AO50" s="206"/>
      <c r="AP50" s="206"/>
      <c r="AQ50" s="30"/>
      <c r="AR50" s="33"/>
      <c r="AS50" s="212"/>
      <c r="AT50" s="213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1:91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14"/>
      <c r="AT51" s="215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1:91" s="1" customFormat="1" ht="29.25" customHeight="1">
      <c r="B52" s="29"/>
      <c r="C52" s="216" t="s">
        <v>48</v>
      </c>
      <c r="D52" s="217"/>
      <c r="E52" s="217"/>
      <c r="F52" s="217"/>
      <c r="G52" s="217"/>
      <c r="H52" s="57"/>
      <c r="I52" s="218" t="s">
        <v>49</v>
      </c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9" t="s">
        <v>50</v>
      </c>
      <c r="AH52" s="217"/>
      <c r="AI52" s="217"/>
      <c r="AJ52" s="217"/>
      <c r="AK52" s="217"/>
      <c r="AL52" s="217"/>
      <c r="AM52" s="217"/>
      <c r="AN52" s="218" t="s">
        <v>51</v>
      </c>
      <c r="AO52" s="217"/>
      <c r="AP52" s="220"/>
      <c r="AQ52" s="58" t="s">
        <v>52</v>
      </c>
      <c r="AR52" s="33"/>
      <c r="AS52" s="59" t="s">
        <v>53</v>
      </c>
      <c r="AT52" s="60" t="s">
        <v>54</v>
      </c>
      <c r="AU52" s="60" t="s">
        <v>55</v>
      </c>
      <c r="AV52" s="60" t="s">
        <v>56</v>
      </c>
      <c r="AW52" s="60" t="s">
        <v>57</v>
      </c>
      <c r="AX52" s="60" t="s">
        <v>58</v>
      </c>
      <c r="AY52" s="60" t="s">
        <v>59</v>
      </c>
      <c r="AZ52" s="60" t="s">
        <v>60</v>
      </c>
      <c r="BA52" s="60" t="s">
        <v>61</v>
      </c>
      <c r="BB52" s="60" t="s">
        <v>62</v>
      </c>
      <c r="BC52" s="60" t="s">
        <v>63</v>
      </c>
      <c r="BD52" s="61" t="s">
        <v>64</v>
      </c>
    </row>
    <row r="53" spans="1:91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1:91" s="4" customFormat="1" ht="32.450000000000003" customHeight="1">
      <c r="B54" s="65"/>
      <c r="C54" s="66" t="s">
        <v>65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24">
        <f>ROUND(AG55,2)</f>
        <v>0</v>
      </c>
      <c r="AH54" s="224"/>
      <c r="AI54" s="224"/>
      <c r="AJ54" s="224"/>
      <c r="AK54" s="224"/>
      <c r="AL54" s="224"/>
      <c r="AM54" s="224"/>
      <c r="AN54" s="225">
        <f>SUM(AG54,AT54)</f>
        <v>0</v>
      </c>
      <c r="AO54" s="225"/>
      <c r="AP54" s="225"/>
      <c r="AQ54" s="69" t="s">
        <v>1</v>
      </c>
      <c r="AR54" s="70"/>
      <c r="AS54" s="71">
        <f>ROUND(AS55,2)</f>
        <v>0</v>
      </c>
      <c r="AT54" s="72">
        <f>ROUND(SUM(AV54:AW54),2)</f>
        <v>0</v>
      </c>
      <c r="AU54" s="73">
        <f>ROUND(AU55,5)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ROUND(AZ55,2)</f>
        <v>0</v>
      </c>
      <c r="BA54" s="72">
        <f>ROUND(BA55,2)</f>
        <v>0</v>
      </c>
      <c r="BB54" s="72">
        <f>ROUND(BB55,2)</f>
        <v>0</v>
      </c>
      <c r="BC54" s="72">
        <f>ROUND(BC55,2)</f>
        <v>0</v>
      </c>
      <c r="BD54" s="74">
        <f>ROUND(BD55,2)</f>
        <v>0</v>
      </c>
      <c r="BS54" s="75" t="s">
        <v>66</v>
      </c>
      <c r="BT54" s="75" t="s">
        <v>67</v>
      </c>
      <c r="BU54" s="76" t="s">
        <v>68</v>
      </c>
      <c r="BV54" s="75" t="s">
        <v>69</v>
      </c>
      <c r="BW54" s="75" t="s">
        <v>5</v>
      </c>
      <c r="BX54" s="75" t="s">
        <v>70</v>
      </c>
      <c r="CL54" s="75" t="s">
        <v>1</v>
      </c>
    </row>
    <row r="55" spans="1:91" s="5" customFormat="1" ht="54" customHeight="1">
      <c r="A55" s="77" t="s">
        <v>71</v>
      </c>
      <c r="B55" s="78"/>
      <c r="C55" s="79"/>
      <c r="D55" s="223" t="s">
        <v>72</v>
      </c>
      <c r="E55" s="223"/>
      <c r="F55" s="223"/>
      <c r="G55" s="223"/>
      <c r="H55" s="223"/>
      <c r="I55" s="80"/>
      <c r="J55" s="223" t="s">
        <v>73</v>
      </c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1">
        <f>'SO101 - Rekonstrukce - SO...'!J30</f>
        <v>0</v>
      </c>
      <c r="AH55" s="222"/>
      <c r="AI55" s="222"/>
      <c r="AJ55" s="222"/>
      <c r="AK55" s="222"/>
      <c r="AL55" s="222"/>
      <c r="AM55" s="222"/>
      <c r="AN55" s="221">
        <f>SUM(AG55,AT55)</f>
        <v>0</v>
      </c>
      <c r="AO55" s="222"/>
      <c r="AP55" s="222"/>
      <c r="AQ55" s="81" t="s">
        <v>74</v>
      </c>
      <c r="AR55" s="82"/>
      <c r="AS55" s="83">
        <v>0</v>
      </c>
      <c r="AT55" s="84">
        <f>ROUND(SUM(AV55:AW55),2)</f>
        <v>0</v>
      </c>
      <c r="AU55" s="85">
        <f>'SO101 - Rekonstrukce - SO...'!P87</f>
        <v>0</v>
      </c>
      <c r="AV55" s="84">
        <f>'SO101 - Rekonstrukce - SO...'!J33</f>
        <v>0</v>
      </c>
      <c r="AW55" s="84">
        <f>'SO101 - Rekonstrukce - SO...'!J34</f>
        <v>0</v>
      </c>
      <c r="AX55" s="84">
        <f>'SO101 - Rekonstrukce - SO...'!J35</f>
        <v>0</v>
      </c>
      <c r="AY55" s="84">
        <f>'SO101 - Rekonstrukce - SO...'!J36</f>
        <v>0</v>
      </c>
      <c r="AZ55" s="84">
        <f>'SO101 - Rekonstrukce - SO...'!F33</f>
        <v>0</v>
      </c>
      <c r="BA55" s="84">
        <f>'SO101 - Rekonstrukce - SO...'!F34</f>
        <v>0</v>
      </c>
      <c r="BB55" s="84">
        <f>'SO101 - Rekonstrukce - SO...'!F35</f>
        <v>0</v>
      </c>
      <c r="BC55" s="84">
        <f>'SO101 - Rekonstrukce - SO...'!F36</f>
        <v>0</v>
      </c>
      <c r="BD55" s="86">
        <f>'SO101 - Rekonstrukce - SO...'!F37</f>
        <v>0</v>
      </c>
      <c r="BT55" s="87" t="s">
        <v>75</v>
      </c>
      <c r="BV55" s="87" t="s">
        <v>69</v>
      </c>
      <c r="BW55" s="87" t="s">
        <v>76</v>
      </c>
      <c r="BX55" s="87" t="s">
        <v>5</v>
      </c>
      <c r="CL55" s="87" t="s">
        <v>1</v>
      </c>
      <c r="CM55" s="87" t="s">
        <v>77</v>
      </c>
    </row>
    <row r="56" spans="1:91" s="1" customFormat="1" ht="30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3"/>
    </row>
    <row r="57" spans="1:91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3"/>
    </row>
  </sheetData>
  <sheetProtection algorithmName="SHA-512" hashValue="CNPeGk9/StIVOI+ofgdKqnWmpBnwkiIU4LZC0SLeufEiZYskvxBocq/+rNDDF8Ln5AchobRb7yenUYpJ9v2vCQ==" saltValue="IWE0++UMfW3YmbRmmeny1lER0c2YP1toqMJGW2bOq6q+JLMJWytmmupHeg2ED/FC74IDkg9xtLBMMwF4X5LV9Q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SO101 - Rekonstrukce - SO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0"/>
  <sheetViews>
    <sheetView showGridLines="0" showZero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8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2" t="s">
        <v>76</v>
      </c>
    </row>
    <row r="3" spans="2:46" ht="6.95" customHeight="1">
      <c r="B3" s="89"/>
      <c r="C3" s="90"/>
      <c r="D3" s="90"/>
      <c r="E3" s="90"/>
      <c r="F3" s="90"/>
      <c r="G3" s="90"/>
      <c r="H3" s="90"/>
      <c r="I3" s="91"/>
      <c r="J3" s="90"/>
      <c r="K3" s="90"/>
      <c r="L3" s="15"/>
      <c r="AT3" s="12" t="s">
        <v>77</v>
      </c>
    </row>
    <row r="4" spans="2:46" ht="24.95" customHeight="1">
      <c r="B4" s="15"/>
      <c r="D4" s="92" t="s">
        <v>78</v>
      </c>
      <c r="L4" s="15"/>
      <c r="M4" s="19" t="s">
        <v>10</v>
      </c>
      <c r="AT4" s="12" t="s">
        <v>4</v>
      </c>
    </row>
    <row r="5" spans="2:46" ht="6.95" customHeight="1">
      <c r="B5" s="15"/>
      <c r="L5" s="15"/>
    </row>
    <row r="6" spans="2:46" ht="12" customHeight="1">
      <c r="B6" s="15"/>
      <c r="D6" s="93" t="s">
        <v>16</v>
      </c>
      <c r="L6" s="15"/>
    </row>
    <row r="7" spans="2:46" ht="16.5" customHeight="1">
      <c r="B7" s="15"/>
      <c r="E7" s="234" t="str">
        <f>'Rekapitulace stavby'!K6</f>
        <v>Parkoviště na ul. Palackého, Třinec_SO101</v>
      </c>
      <c r="F7" s="235"/>
      <c r="G7" s="235"/>
      <c r="H7" s="235"/>
      <c r="L7" s="15"/>
    </row>
    <row r="8" spans="2:46" s="1" customFormat="1" ht="12" customHeight="1">
      <c r="B8" s="33"/>
      <c r="D8" s="93" t="s">
        <v>79</v>
      </c>
      <c r="I8" s="94"/>
      <c r="L8" s="33"/>
    </row>
    <row r="9" spans="2:46" s="1" customFormat="1" ht="36.950000000000003" customHeight="1">
      <c r="B9" s="33"/>
      <c r="E9" s="236" t="s">
        <v>73</v>
      </c>
      <c r="F9" s="237"/>
      <c r="G9" s="237"/>
      <c r="H9" s="237"/>
      <c r="I9" s="94"/>
      <c r="L9" s="33"/>
    </row>
    <row r="10" spans="2:46" s="1" customFormat="1" ht="11.25">
      <c r="B10" s="33"/>
      <c r="I10" s="94"/>
      <c r="L10" s="33"/>
    </row>
    <row r="11" spans="2:46" s="1" customFormat="1" ht="12" customHeight="1">
      <c r="B11" s="33"/>
      <c r="D11" s="93" t="s">
        <v>18</v>
      </c>
      <c r="F11" s="12" t="s">
        <v>1</v>
      </c>
      <c r="I11" s="95" t="s">
        <v>19</v>
      </c>
      <c r="J11" s="12" t="s">
        <v>1</v>
      </c>
      <c r="L11" s="33"/>
    </row>
    <row r="12" spans="2:46" s="1" customFormat="1" ht="12" customHeight="1">
      <c r="B12" s="33"/>
      <c r="D12" s="93" t="s">
        <v>20</v>
      </c>
      <c r="F12" s="12" t="s">
        <v>21</v>
      </c>
      <c r="I12" s="95" t="s">
        <v>22</v>
      </c>
      <c r="J12" s="96" t="str">
        <f>'Rekapitulace stavby'!AN8</f>
        <v>16. 4. 2019</v>
      </c>
      <c r="L12" s="33"/>
    </row>
    <row r="13" spans="2:46" s="1" customFormat="1" ht="10.9" customHeight="1">
      <c r="B13" s="33"/>
      <c r="I13" s="94"/>
      <c r="L13" s="33"/>
    </row>
    <row r="14" spans="2:46" s="1" customFormat="1" ht="12" customHeight="1">
      <c r="B14" s="33"/>
      <c r="D14" s="93" t="s">
        <v>24</v>
      </c>
      <c r="I14" s="95" t="s">
        <v>25</v>
      </c>
      <c r="J14" s="12" t="str">
        <f>IF('Rekapitulace stavby'!AN10="","",'Rekapitulace stavby'!AN10)</f>
        <v/>
      </c>
      <c r="L14" s="33"/>
    </row>
    <row r="15" spans="2:46" s="1" customFormat="1" ht="18" customHeight="1">
      <c r="B15" s="33"/>
      <c r="E15" s="12" t="str">
        <f>IF('Rekapitulace stavby'!E11="","",'Rekapitulace stavby'!E11)</f>
        <v xml:space="preserve"> </v>
      </c>
      <c r="I15" s="95" t="s">
        <v>26</v>
      </c>
      <c r="J15" s="12" t="str">
        <f>IF('Rekapitulace stavby'!AN11="","",'Rekapitulace stavby'!AN11)</f>
        <v/>
      </c>
      <c r="L15" s="33"/>
    </row>
    <row r="16" spans="2:46" s="1" customFormat="1" ht="6.95" customHeight="1">
      <c r="B16" s="33"/>
      <c r="I16" s="94"/>
      <c r="L16" s="33"/>
    </row>
    <row r="17" spans="2:12" s="1" customFormat="1" ht="12" customHeight="1">
      <c r="B17" s="33"/>
      <c r="D17" s="93" t="s">
        <v>27</v>
      </c>
      <c r="I17" s="95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38" t="str">
        <f>'Rekapitulace stavby'!E14</f>
        <v>Vyplň údaj</v>
      </c>
      <c r="F18" s="239"/>
      <c r="G18" s="239"/>
      <c r="H18" s="239"/>
      <c r="I18" s="95" t="s">
        <v>26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94"/>
      <c r="L19" s="33"/>
    </row>
    <row r="20" spans="2:12" s="1" customFormat="1" ht="12" customHeight="1">
      <c r="B20" s="33"/>
      <c r="D20" s="93" t="s">
        <v>29</v>
      </c>
      <c r="I20" s="95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 xml:space="preserve"> </v>
      </c>
      <c r="I21" s="95" t="s">
        <v>26</v>
      </c>
      <c r="J21" s="12" t="str">
        <f>IF('Rekapitulace stavby'!AN17="","",'Rekapitulace stavby'!AN17)</f>
        <v/>
      </c>
      <c r="L21" s="33"/>
    </row>
    <row r="22" spans="2:12" s="1" customFormat="1" ht="6.95" customHeight="1">
      <c r="B22" s="33"/>
      <c r="I22" s="94"/>
      <c r="L22" s="33"/>
    </row>
    <row r="23" spans="2:12" s="1" customFormat="1" ht="12" customHeight="1">
      <c r="B23" s="33"/>
      <c r="D23" s="93" t="s">
        <v>31</v>
      </c>
      <c r="I23" s="95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5" t="s">
        <v>26</v>
      </c>
      <c r="J24" s="12" t="str">
        <f>IF('Rekapitulace stavby'!AN20="","",'Rekapitulace stavby'!AN20)</f>
        <v/>
      </c>
      <c r="L24" s="33"/>
    </row>
    <row r="25" spans="2:12" s="1" customFormat="1" ht="6.95" customHeight="1">
      <c r="B25" s="33"/>
      <c r="I25" s="94"/>
      <c r="L25" s="33"/>
    </row>
    <row r="26" spans="2:12" s="1" customFormat="1" ht="12" customHeight="1">
      <c r="B26" s="33"/>
      <c r="D26" s="93" t="s">
        <v>32</v>
      </c>
      <c r="I26" s="94"/>
      <c r="L26" s="33"/>
    </row>
    <row r="27" spans="2:12" s="6" customFormat="1" ht="16.5" customHeight="1">
      <c r="B27" s="97"/>
      <c r="E27" s="240" t="s">
        <v>1</v>
      </c>
      <c r="F27" s="240"/>
      <c r="G27" s="240"/>
      <c r="H27" s="240"/>
      <c r="I27" s="98"/>
      <c r="L27" s="97"/>
    </row>
    <row r="28" spans="2:12" s="1" customFormat="1" ht="6.95" customHeight="1">
      <c r="B28" s="33"/>
      <c r="I28" s="94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99"/>
      <c r="J29" s="51"/>
      <c r="K29" s="51"/>
      <c r="L29" s="33"/>
    </row>
    <row r="30" spans="2:12" s="1" customFormat="1" ht="25.35" customHeight="1">
      <c r="B30" s="33"/>
      <c r="D30" s="100" t="s">
        <v>33</v>
      </c>
      <c r="I30" s="94"/>
      <c r="J30" s="101">
        <f>ROUND(J87,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99"/>
      <c r="J31" s="51"/>
      <c r="K31" s="51"/>
      <c r="L31" s="33"/>
    </row>
    <row r="32" spans="2:12" s="1" customFormat="1" ht="14.45" customHeight="1">
      <c r="B32" s="33"/>
      <c r="F32" s="102" t="s">
        <v>35</v>
      </c>
      <c r="I32" s="103" t="s">
        <v>34</v>
      </c>
      <c r="J32" s="102" t="s">
        <v>36</v>
      </c>
      <c r="L32" s="33"/>
    </row>
    <row r="33" spans="2:12" s="1" customFormat="1" ht="14.45" customHeight="1">
      <c r="B33" s="33"/>
      <c r="D33" s="93" t="s">
        <v>37</v>
      </c>
      <c r="E33" s="93" t="s">
        <v>38</v>
      </c>
      <c r="F33" s="104">
        <f>ROUND((SUM(BE87:BE149)),  2)</f>
        <v>0</v>
      </c>
      <c r="I33" s="105">
        <v>0.21</v>
      </c>
      <c r="J33" s="104">
        <f>ROUND(((SUM(BE87:BE149))*I33),  2)</f>
        <v>0</v>
      </c>
      <c r="L33" s="33"/>
    </row>
    <row r="34" spans="2:12" s="1" customFormat="1" ht="14.45" customHeight="1">
      <c r="B34" s="33"/>
      <c r="E34" s="93" t="s">
        <v>39</v>
      </c>
      <c r="F34" s="104">
        <f>ROUND((SUM(BF87:BF149)),  2)</f>
        <v>0</v>
      </c>
      <c r="I34" s="105">
        <v>0.15</v>
      </c>
      <c r="J34" s="104">
        <f>ROUND(((SUM(BF87:BF149))*I34),  2)</f>
        <v>0</v>
      </c>
      <c r="L34" s="33"/>
    </row>
    <row r="35" spans="2:12" s="1" customFormat="1" ht="14.45" hidden="1" customHeight="1">
      <c r="B35" s="33"/>
      <c r="E35" s="93" t="s">
        <v>40</v>
      </c>
      <c r="F35" s="104">
        <f>ROUND((SUM(BG87:BG149)),  2)</f>
        <v>0</v>
      </c>
      <c r="I35" s="105">
        <v>0.21</v>
      </c>
      <c r="J35" s="104">
        <f>0</f>
        <v>0</v>
      </c>
      <c r="L35" s="33"/>
    </row>
    <row r="36" spans="2:12" s="1" customFormat="1" ht="14.45" hidden="1" customHeight="1">
      <c r="B36" s="33"/>
      <c r="E36" s="93" t="s">
        <v>41</v>
      </c>
      <c r="F36" s="104">
        <f>ROUND((SUM(BH87:BH149)),  2)</f>
        <v>0</v>
      </c>
      <c r="I36" s="105">
        <v>0.15</v>
      </c>
      <c r="J36" s="104">
        <f>0</f>
        <v>0</v>
      </c>
      <c r="L36" s="33"/>
    </row>
    <row r="37" spans="2:12" s="1" customFormat="1" ht="14.45" hidden="1" customHeight="1">
      <c r="B37" s="33"/>
      <c r="E37" s="93" t="s">
        <v>42</v>
      </c>
      <c r="F37" s="104">
        <f>ROUND((SUM(BI87:BI149)),  2)</f>
        <v>0</v>
      </c>
      <c r="I37" s="105">
        <v>0</v>
      </c>
      <c r="J37" s="104">
        <f>0</f>
        <v>0</v>
      </c>
      <c r="L37" s="33"/>
    </row>
    <row r="38" spans="2:12" s="1" customFormat="1" ht="6.95" customHeight="1">
      <c r="B38" s="33"/>
      <c r="I38" s="94"/>
      <c r="L38" s="33"/>
    </row>
    <row r="39" spans="2:12" s="1" customFormat="1" ht="25.35" customHeight="1">
      <c r="B39" s="33"/>
      <c r="C39" s="106"/>
      <c r="D39" s="107" t="s">
        <v>43</v>
      </c>
      <c r="E39" s="108"/>
      <c r="F39" s="108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33"/>
    </row>
    <row r="40" spans="2:12" s="1" customFormat="1" ht="14.45" customHeight="1">
      <c r="B40" s="114"/>
      <c r="C40" s="115"/>
      <c r="D40" s="115"/>
      <c r="E40" s="115"/>
      <c r="F40" s="115"/>
      <c r="G40" s="115"/>
      <c r="H40" s="115"/>
      <c r="I40" s="116"/>
      <c r="J40" s="115"/>
      <c r="K40" s="115"/>
      <c r="L40" s="33"/>
    </row>
    <row r="44" spans="2:12" s="1" customFormat="1" ht="6.95" customHeight="1">
      <c r="B44" s="117"/>
      <c r="C44" s="118"/>
      <c r="D44" s="118"/>
      <c r="E44" s="118"/>
      <c r="F44" s="118"/>
      <c r="G44" s="118"/>
      <c r="H44" s="118"/>
      <c r="I44" s="119"/>
      <c r="J44" s="118"/>
      <c r="K44" s="118"/>
      <c r="L44" s="33"/>
    </row>
    <row r="45" spans="2:12" s="1" customFormat="1" ht="24.95" customHeight="1">
      <c r="B45" s="29"/>
      <c r="C45" s="18" t="s">
        <v>80</v>
      </c>
      <c r="D45" s="30"/>
      <c r="E45" s="30"/>
      <c r="F45" s="30"/>
      <c r="G45" s="30"/>
      <c r="H45" s="30"/>
      <c r="I45" s="94"/>
      <c r="J45" s="30"/>
      <c r="K45" s="30"/>
      <c r="L45" s="33"/>
    </row>
    <row r="46" spans="2:12" s="1" customFormat="1" ht="6.95" customHeight="1">
      <c r="B46" s="29"/>
      <c r="C46" s="30"/>
      <c r="D46" s="30"/>
      <c r="E46" s="30"/>
      <c r="F46" s="30"/>
      <c r="G46" s="30"/>
      <c r="H46" s="30"/>
      <c r="I46" s="94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4"/>
      <c r="J47" s="30"/>
      <c r="K47" s="30"/>
      <c r="L47" s="33"/>
    </row>
    <row r="48" spans="2:12" s="1" customFormat="1" ht="16.5" customHeight="1">
      <c r="B48" s="29"/>
      <c r="C48" s="30"/>
      <c r="D48" s="30"/>
      <c r="E48" s="241" t="str">
        <f>E7</f>
        <v>Parkoviště na ul. Palackého, Třinec_SO101</v>
      </c>
      <c r="F48" s="242"/>
      <c r="G48" s="242"/>
      <c r="H48" s="242"/>
      <c r="I48" s="94"/>
      <c r="J48" s="30"/>
      <c r="K48" s="30"/>
      <c r="L48" s="33"/>
    </row>
    <row r="49" spans="2:47" s="1" customFormat="1" ht="12" customHeight="1">
      <c r="B49" s="29"/>
      <c r="C49" s="24" t="s">
        <v>79</v>
      </c>
      <c r="D49" s="30"/>
      <c r="E49" s="30"/>
      <c r="F49" s="30"/>
      <c r="G49" s="30"/>
      <c r="H49" s="30"/>
      <c r="I49" s="94"/>
      <c r="J49" s="30"/>
      <c r="K49" s="30"/>
      <c r="L49" s="33"/>
    </row>
    <row r="50" spans="2:47" s="1" customFormat="1" ht="16.5" customHeight="1">
      <c r="B50" s="29"/>
      <c r="C50" s="30"/>
      <c r="D50" s="30"/>
      <c r="E50" s="207" t="str">
        <f>E9</f>
        <v>SO101 - Rekonstrukce komu...</v>
      </c>
      <c r="F50" s="206"/>
      <c r="G50" s="206"/>
      <c r="H50" s="206"/>
      <c r="I50" s="94"/>
      <c r="J50" s="30"/>
      <c r="K50" s="30"/>
      <c r="L50" s="33"/>
    </row>
    <row r="51" spans="2:47" s="1" customFormat="1" ht="6.95" customHeight="1">
      <c r="B51" s="29"/>
      <c r="C51" s="30"/>
      <c r="D51" s="30"/>
      <c r="E51" s="30"/>
      <c r="F51" s="30"/>
      <c r="G51" s="30"/>
      <c r="H51" s="30"/>
      <c r="I51" s="94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 xml:space="preserve"> </v>
      </c>
      <c r="G52" s="30"/>
      <c r="H52" s="30"/>
      <c r="I52" s="95" t="s">
        <v>22</v>
      </c>
      <c r="J52" s="50" t="str">
        <f>IF(J12="","",J12)</f>
        <v>16. 4. 2019</v>
      </c>
      <c r="K52" s="30"/>
      <c r="L52" s="33"/>
    </row>
    <row r="53" spans="2:47" s="1" customFormat="1" ht="6.95" customHeight="1">
      <c r="B53" s="29"/>
      <c r="C53" s="30"/>
      <c r="D53" s="30"/>
      <c r="E53" s="30"/>
      <c r="F53" s="30"/>
      <c r="G53" s="30"/>
      <c r="H53" s="30"/>
      <c r="I53" s="94"/>
      <c r="J53" s="30"/>
      <c r="K53" s="30"/>
      <c r="L53" s="33"/>
    </row>
    <row r="54" spans="2:47" s="1" customFormat="1" ht="13.7" customHeight="1">
      <c r="B54" s="29"/>
      <c r="C54" s="24" t="s">
        <v>24</v>
      </c>
      <c r="D54" s="30"/>
      <c r="E54" s="30"/>
      <c r="F54" s="22" t="str">
        <f>E15</f>
        <v xml:space="preserve"> </v>
      </c>
      <c r="G54" s="30"/>
      <c r="H54" s="30"/>
      <c r="I54" s="95" t="s">
        <v>29</v>
      </c>
      <c r="J54" s="27" t="str">
        <f>E21</f>
        <v xml:space="preserve"> </v>
      </c>
      <c r="K54" s="30"/>
      <c r="L54" s="33"/>
    </row>
    <row r="55" spans="2:47" s="1" customFormat="1" ht="13.7" customHeight="1">
      <c r="B55" s="29"/>
      <c r="C55" s="24" t="s">
        <v>27</v>
      </c>
      <c r="D55" s="30"/>
      <c r="E55" s="30"/>
      <c r="F55" s="22" t="str">
        <f>IF(E18="","",E18)</f>
        <v>Vyplň údaj</v>
      </c>
      <c r="G55" s="30"/>
      <c r="H55" s="30"/>
      <c r="I55" s="95" t="s">
        <v>31</v>
      </c>
      <c r="J55" s="27" t="str">
        <f>E24</f>
        <v xml:space="preserve"> 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4"/>
      <c r="J56" s="30"/>
      <c r="K56" s="30"/>
      <c r="L56" s="33"/>
    </row>
    <row r="57" spans="2:47" s="1" customFormat="1" ht="29.25" customHeight="1">
      <c r="B57" s="29"/>
      <c r="C57" s="120" t="s">
        <v>81</v>
      </c>
      <c r="D57" s="121"/>
      <c r="E57" s="121"/>
      <c r="F57" s="121"/>
      <c r="G57" s="121"/>
      <c r="H57" s="121"/>
      <c r="I57" s="122"/>
      <c r="J57" s="123" t="s">
        <v>82</v>
      </c>
      <c r="K57" s="121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4"/>
      <c r="J58" s="30"/>
      <c r="K58" s="30"/>
      <c r="L58" s="33"/>
    </row>
    <row r="59" spans="2:47" s="1" customFormat="1" ht="22.9" customHeight="1">
      <c r="B59" s="29"/>
      <c r="C59" s="124" t="s">
        <v>83</v>
      </c>
      <c r="D59" s="30"/>
      <c r="E59" s="30"/>
      <c r="F59" s="30"/>
      <c r="G59" s="30"/>
      <c r="H59" s="30"/>
      <c r="I59" s="94"/>
      <c r="J59" s="68">
        <f>J87</f>
        <v>0</v>
      </c>
      <c r="K59" s="30"/>
      <c r="L59" s="33"/>
      <c r="AU59" s="12" t="s">
        <v>84</v>
      </c>
    </row>
    <row r="60" spans="2:47" s="7" customFormat="1" ht="24.95" customHeight="1">
      <c r="B60" s="125"/>
      <c r="C60" s="126"/>
      <c r="D60" s="127" t="s">
        <v>85</v>
      </c>
      <c r="E60" s="128"/>
      <c r="F60" s="128"/>
      <c r="G60" s="128"/>
      <c r="H60" s="128"/>
      <c r="I60" s="129"/>
      <c r="J60" s="130">
        <f>J88</f>
        <v>0</v>
      </c>
      <c r="K60" s="126"/>
      <c r="L60" s="131"/>
    </row>
    <row r="61" spans="2:47" s="8" customFormat="1" ht="19.899999999999999" customHeight="1">
      <c r="B61" s="132"/>
      <c r="C61" s="133"/>
      <c r="D61" s="134" t="s">
        <v>86</v>
      </c>
      <c r="E61" s="135"/>
      <c r="F61" s="135"/>
      <c r="G61" s="135"/>
      <c r="H61" s="135"/>
      <c r="I61" s="136"/>
      <c r="J61" s="137">
        <f>J91</f>
        <v>0</v>
      </c>
      <c r="K61" s="133"/>
      <c r="L61" s="138"/>
    </row>
    <row r="62" spans="2:47" s="8" customFormat="1" ht="19.899999999999999" customHeight="1">
      <c r="B62" s="132"/>
      <c r="C62" s="133"/>
      <c r="D62" s="134" t="s">
        <v>87</v>
      </c>
      <c r="E62" s="135"/>
      <c r="F62" s="135"/>
      <c r="G62" s="135"/>
      <c r="H62" s="135"/>
      <c r="I62" s="136"/>
      <c r="J62" s="137">
        <f>J101</f>
        <v>0</v>
      </c>
      <c r="K62" s="133"/>
      <c r="L62" s="138"/>
    </row>
    <row r="63" spans="2:47" s="8" customFormat="1" ht="19.899999999999999" customHeight="1">
      <c r="B63" s="132"/>
      <c r="C63" s="133"/>
      <c r="D63" s="134" t="s">
        <v>88</v>
      </c>
      <c r="E63" s="135"/>
      <c r="F63" s="135"/>
      <c r="G63" s="135"/>
      <c r="H63" s="135"/>
      <c r="I63" s="136"/>
      <c r="J63" s="137">
        <f>J106</f>
        <v>0</v>
      </c>
      <c r="K63" s="133"/>
      <c r="L63" s="138"/>
    </row>
    <row r="64" spans="2:47" s="8" customFormat="1" ht="19.899999999999999" customHeight="1">
      <c r="B64" s="132"/>
      <c r="C64" s="133"/>
      <c r="D64" s="134" t="s">
        <v>89</v>
      </c>
      <c r="E64" s="135"/>
      <c r="F64" s="135"/>
      <c r="G64" s="135"/>
      <c r="H64" s="135"/>
      <c r="I64" s="136"/>
      <c r="J64" s="137">
        <f>J119</f>
        <v>0</v>
      </c>
      <c r="K64" s="133"/>
      <c r="L64" s="138"/>
    </row>
    <row r="65" spans="2:12" s="8" customFormat="1" ht="19.899999999999999" customHeight="1">
      <c r="B65" s="132"/>
      <c r="C65" s="133"/>
      <c r="D65" s="134" t="s">
        <v>90</v>
      </c>
      <c r="E65" s="135"/>
      <c r="F65" s="135"/>
      <c r="G65" s="135"/>
      <c r="H65" s="135"/>
      <c r="I65" s="136"/>
      <c r="J65" s="137">
        <f>J125</f>
        <v>0</v>
      </c>
      <c r="K65" s="133"/>
      <c r="L65" s="138"/>
    </row>
    <row r="66" spans="2:12" s="7" customFormat="1" ht="24.95" customHeight="1">
      <c r="B66" s="125"/>
      <c r="C66" s="126"/>
      <c r="D66" s="127" t="s">
        <v>91</v>
      </c>
      <c r="E66" s="128"/>
      <c r="F66" s="128"/>
      <c r="G66" s="128"/>
      <c r="H66" s="128"/>
      <c r="I66" s="129"/>
      <c r="J66" s="130">
        <f>J128</f>
        <v>0</v>
      </c>
      <c r="K66" s="126"/>
      <c r="L66" s="131"/>
    </row>
    <row r="67" spans="2:12" s="7" customFormat="1" ht="24.95" customHeight="1">
      <c r="B67" s="125"/>
      <c r="C67" s="126"/>
      <c r="D67" s="127" t="s">
        <v>92</v>
      </c>
      <c r="E67" s="128"/>
      <c r="F67" s="128"/>
      <c r="G67" s="128"/>
      <c r="H67" s="128"/>
      <c r="I67" s="129"/>
      <c r="J67" s="130">
        <f>J139</f>
        <v>0</v>
      </c>
      <c r="K67" s="126"/>
      <c r="L67" s="131"/>
    </row>
    <row r="68" spans="2:12" s="1" customFormat="1" ht="21.75" customHeight="1">
      <c r="B68" s="29"/>
      <c r="C68" s="30"/>
      <c r="D68" s="30"/>
      <c r="E68" s="30"/>
      <c r="F68" s="30"/>
      <c r="G68" s="30"/>
      <c r="H68" s="30"/>
      <c r="I68" s="94"/>
      <c r="J68" s="30"/>
      <c r="K68" s="30"/>
      <c r="L68" s="33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116"/>
      <c r="J69" s="42"/>
      <c r="K69" s="42"/>
      <c r="L69" s="33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119"/>
      <c r="J73" s="44"/>
      <c r="K73" s="44"/>
      <c r="L73" s="33"/>
    </row>
    <row r="74" spans="2:12" s="1" customFormat="1" ht="24.95" customHeight="1">
      <c r="B74" s="29"/>
      <c r="C74" s="18" t="s">
        <v>93</v>
      </c>
      <c r="D74" s="30"/>
      <c r="E74" s="30"/>
      <c r="F74" s="30"/>
      <c r="G74" s="30"/>
      <c r="H74" s="30"/>
      <c r="I74" s="94"/>
      <c r="J74" s="30"/>
      <c r="K74" s="30"/>
      <c r="L74" s="33"/>
    </row>
    <row r="75" spans="2:12" s="1" customFormat="1" ht="6.95" customHeight="1">
      <c r="B75" s="29"/>
      <c r="C75" s="30"/>
      <c r="D75" s="30"/>
      <c r="E75" s="30"/>
      <c r="F75" s="30"/>
      <c r="G75" s="30"/>
      <c r="H75" s="30"/>
      <c r="I75" s="94"/>
      <c r="J75" s="30"/>
      <c r="K75" s="30"/>
      <c r="L75" s="33"/>
    </row>
    <row r="76" spans="2:12" s="1" customFormat="1" ht="12" customHeight="1">
      <c r="B76" s="29"/>
      <c r="C76" s="24" t="s">
        <v>16</v>
      </c>
      <c r="D76" s="30"/>
      <c r="E76" s="30"/>
      <c r="F76" s="30"/>
      <c r="G76" s="30"/>
      <c r="H76" s="30"/>
      <c r="I76" s="94"/>
      <c r="J76" s="30"/>
      <c r="K76" s="30"/>
      <c r="L76" s="33"/>
    </row>
    <row r="77" spans="2:12" s="1" customFormat="1" ht="16.5" customHeight="1">
      <c r="B77" s="29"/>
      <c r="C77" s="30"/>
      <c r="D77" s="30"/>
      <c r="E77" s="241" t="str">
        <f>E7</f>
        <v>Parkoviště na ul. Palackého, Třinec_SO101</v>
      </c>
      <c r="F77" s="242"/>
      <c r="G77" s="242"/>
      <c r="H77" s="242"/>
      <c r="I77" s="94"/>
      <c r="J77" s="30"/>
      <c r="K77" s="30"/>
      <c r="L77" s="33"/>
    </row>
    <row r="78" spans="2:12" s="1" customFormat="1" ht="12" customHeight="1">
      <c r="B78" s="29"/>
      <c r="C78" s="24" t="s">
        <v>79</v>
      </c>
      <c r="D78" s="30"/>
      <c r="E78" s="30"/>
      <c r="F78" s="30"/>
      <c r="G78" s="30"/>
      <c r="H78" s="30"/>
      <c r="I78" s="94"/>
      <c r="J78" s="30"/>
      <c r="K78" s="30"/>
      <c r="L78" s="33"/>
    </row>
    <row r="79" spans="2:12" s="1" customFormat="1" ht="16.5" customHeight="1">
      <c r="B79" s="29"/>
      <c r="C79" s="30"/>
      <c r="D79" s="30"/>
      <c r="E79" s="207" t="str">
        <f>E9</f>
        <v>SO101 - Rekonstrukce komu...</v>
      </c>
      <c r="F79" s="206"/>
      <c r="G79" s="206"/>
      <c r="H79" s="206"/>
      <c r="I79" s="94"/>
      <c r="J79" s="30"/>
      <c r="K79" s="30"/>
      <c r="L79" s="33"/>
    </row>
    <row r="80" spans="2:12" s="1" customFormat="1" ht="6.95" customHeight="1">
      <c r="B80" s="29"/>
      <c r="C80" s="30"/>
      <c r="D80" s="30"/>
      <c r="E80" s="30"/>
      <c r="F80" s="30"/>
      <c r="G80" s="30"/>
      <c r="H80" s="30"/>
      <c r="I80" s="94"/>
      <c r="J80" s="30"/>
      <c r="K80" s="30"/>
      <c r="L80" s="33"/>
    </row>
    <row r="81" spans="2:65" s="1" customFormat="1" ht="12" customHeight="1">
      <c r="B81" s="29"/>
      <c r="C81" s="24" t="s">
        <v>20</v>
      </c>
      <c r="D81" s="30"/>
      <c r="E81" s="30"/>
      <c r="F81" s="22" t="str">
        <f>F12</f>
        <v xml:space="preserve"> </v>
      </c>
      <c r="G81" s="30"/>
      <c r="H81" s="30"/>
      <c r="I81" s="95" t="s">
        <v>22</v>
      </c>
      <c r="J81" s="50" t="str">
        <f>IF(J12="","",J12)</f>
        <v>16. 4. 2019</v>
      </c>
      <c r="K81" s="30"/>
      <c r="L81" s="33"/>
    </row>
    <row r="82" spans="2:65" s="1" customFormat="1" ht="6.95" customHeight="1">
      <c r="B82" s="29"/>
      <c r="C82" s="30"/>
      <c r="D82" s="30"/>
      <c r="E82" s="30"/>
      <c r="F82" s="30"/>
      <c r="G82" s="30"/>
      <c r="H82" s="30"/>
      <c r="I82" s="94"/>
      <c r="J82" s="30"/>
      <c r="K82" s="30"/>
      <c r="L82" s="33"/>
    </row>
    <row r="83" spans="2:65" s="1" customFormat="1" ht="13.7" customHeight="1">
      <c r="B83" s="29"/>
      <c r="C83" s="24" t="s">
        <v>24</v>
      </c>
      <c r="D83" s="30"/>
      <c r="E83" s="30"/>
      <c r="F83" s="22" t="str">
        <f>E15</f>
        <v xml:space="preserve"> </v>
      </c>
      <c r="G83" s="30"/>
      <c r="H83" s="30"/>
      <c r="I83" s="95" t="s">
        <v>29</v>
      </c>
      <c r="J83" s="27" t="str">
        <f>E21</f>
        <v xml:space="preserve"> </v>
      </c>
      <c r="K83" s="30"/>
      <c r="L83" s="33"/>
    </row>
    <row r="84" spans="2:65" s="1" customFormat="1" ht="13.7" customHeight="1">
      <c r="B84" s="29"/>
      <c r="C84" s="24" t="s">
        <v>27</v>
      </c>
      <c r="D84" s="30"/>
      <c r="E84" s="30"/>
      <c r="F84" s="22" t="str">
        <f>IF(E18="","",E18)</f>
        <v>Vyplň údaj</v>
      </c>
      <c r="G84" s="30"/>
      <c r="H84" s="30"/>
      <c r="I84" s="95" t="s">
        <v>31</v>
      </c>
      <c r="J84" s="27" t="str">
        <f>E24</f>
        <v xml:space="preserve"> </v>
      </c>
      <c r="K84" s="30"/>
      <c r="L84" s="33"/>
    </row>
    <row r="85" spans="2:65" s="1" customFormat="1" ht="10.35" customHeight="1">
      <c r="B85" s="29"/>
      <c r="C85" s="30"/>
      <c r="D85" s="30"/>
      <c r="E85" s="30"/>
      <c r="F85" s="30"/>
      <c r="G85" s="30"/>
      <c r="H85" s="30"/>
      <c r="I85" s="94"/>
      <c r="J85" s="30"/>
      <c r="K85" s="30"/>
      <c r="L85" s="33"/>
    </row>
    <row r="86" spans="2:65" s="9" customFormat="1" ht="29.25" customHeight="1">
      <c r="B86" s="139"/>
      <c r="C86" s="140" t="s">
        <v>94</v>
      </c>
      <c r="D86" s="141" t="s">
        <v>52</v>
      </c>
      <c r="E86" s="141" t="s">
        <v>48</v>
      </c>
      <c r="F86" s="141" t="s">
        <v>49</v>
      </c>
      <c r="G86" s="141" t="s">
        <v>95</v>
      </c>
      <c r="H86" s="141" t="s">
        <v>96</v>
      </c>
      <c r="I86" s="142" t="s">
        <v>97</v>
      </c>
      <c r="J86" s="143" t="s">
        <v>82</v>
      </c>
      <c r="K86" s="144" t="s">
        <v>98</v>
      </c>
      <c r="L86" s="145"/>
      <c r="M86" s="59" t="s">
        <v>1</v>
      </c>
      <c r="N86" s="60" t="s">
        <v>37</v>
      </c>
      <c r="O86" s="60" t="s">
        <v>99</v>
      </c>
      <c r="P86" s="60" t="s">
        <v>100</v>
      </c>
      <c r="Q86" s="60" t="s">
        <v>101</v>
      </c>
      <c r="R86" s="60" t="s">
        <v>102</v>
      </c>
      <c r="S86" s="60" t="s">
        <v>103</v>
      </c>
      <c r="T86" s="61" t="s">
        <v>104</v>
      </c>
    </row>
    <row r="87" spans="2:65" s="1" customFormat="1" ht="22.9" customHeight="1">
      <c r="B87" s="29"/>
      <c r="C87" s="66" t="s">
        <v>105</v>
      </c>
      <c r="D87" s="30"/>
      <c r="E87" s="30"/>
      <c r="F87" s="30"/>
      <c r="G87" s="30"/>
      <c r="H87" s="30"/>
      <c r="I87" s="94"/>
      <c r="J87" s="146">
        <f>BK87</f>
        <v>0</v>
      </c>
      <c r="K87" s="30"/>
      <c r="L87" s="33"/>
      <c r="M87" s="62"/>
      <c r="N87" s="63"/>
      <c r="O87" s="63"/>
      <c r="P87" s="147">
        <f>P88+P128+P139</f>
        <v>0</v>
      </c>
      <c r="Q87" s="63"/>
      <c r="R87" s="147">
        <f>R88+R128+R139</f>
        <v>2.1059999999999999E-2</v>
      </c>
      <c r="S87" s="63"/>
      <c r="T87" s="148">
        <f>T88+T128+T139</f>
        <v>0</v>
      </c>
      <c r="AT87" s="12" t="s">
        <v>66</v>
      </c>
      <c r="AU87" s="12" t="s">
        <v>84</v>
      </c>
      <c r="BK87" s="149">
        <f>BK88+BK128+BK139</f>
        <v>0</v>
      </c>
    </row>
    <row r="88" spans="2:65" s="10" customFormat="1" ht="25.9" customHeight="1">
      <c r="B88" s="150"/>
      <c r="C88" s="151"/>
      <c r="D88" s="152" t="s">
        <v>66</v>
      </c>
      <c r="E88" s="153" t="s">
        <v>106</v>
      </c>
      <c r="F88" s="153" t="s">
        <v>107</v>
      </c>
      <c r="G88" s="151"/>
      <c r="H88" s="151"/>
      <c r="I88" s="154"/>
      <c r="J88" s="155">
        <f>BK88</f>
        <v>0</v>
      </c>
      <c r="K88" s="151"/>
      <c r="L88" s="156"/>
      <c r="M88" s="157"/>
      <c r="N88" s="158"/>
      <c r="O88" s="158"/>
      <c r="P88" s="159">
        <f>P89+P90+P91+P101+P106+P119+P125</f>
        <v>0</v>
      </c>
      <c r="Q88" s="158"/>
      <c r="R88" s="159">
        <f>R89+R90+R91+R101+R106+R119+R125</f>
        <v>2.1059999999999999E-2</v>
      </c>
      <c r="S88" s="158"/>
      <c r="T88" s="160">
        <f>T89+T90+T91+T101+T106+T119+T125</f>
        <v>0</v>
      </c>
      <c r="AR88" s="161" t="s">
        <v>75</v>
      </c>
      <c r="AT88" s="162" t="s">
        <v>66</v>
      </c>
      <c r="AU88" s="162" t="s">
        <v>67</v>
      </c>
      <c r="AY88" s="161" t="s">
        <v>108</v>
      </c>
      <c r="BK88" s="163">
        <f>BK89+BK90+BK91+BK101+BK106+BK119+BK125</f>
        <v>0</v>
      </c>
    </row>
    <row r="89" spans="2:65" s="1" customFormat="1" ht="16.5" customHeight="1">
      <c r="B89" s="29"/>
      <c r="C89" s="164" t="s">
        <v>75</v>
      </c>
      <c r="D89" s="164" t="s">
        <v>109</v>
      </c>
      <c r="E89" s="165" t="s">
        <v>110</v>
      </c>
      <c r="F89" s="166" t="s">
        <v>111</v>
      </c>
      <c r="G89" s="167" t="s">
        <v>112</v>
      </c>
      <c r="H89" s="168">
        <v>1</v>
      </c>
      <c r="I89" s="169"/>
      <c r="J89" s="170">
        <f>ROUND(I89*H89,2)</f>
        <v>0</v>
      </c>
      <c r="K89" s="166" t="s">
        <v>1</v>
      </c>
      <c r="L89" s="33"/>
      <c r="M89" s="171" t="s">
        <v>1</v>
      </c>
      <c r="N89" s="172" t="s">
        <v>38</v>
      </c>
      <c r="O89" s="55"/>
      <c r="P89" s="173">
        <f>O89*H89</f>
        <v>0</v>
      </c>
      <c r="Q89" s="173">
        <v>0</v>
      </c>
      <c r="R89" s="173">
        <f>Q89*H89</f>
        <v>0</v>
      </c>
      <c r="S89" s="173">
        <v>0</v>
      </c>
      <c r="T89" s="174">
        <f>S89*H89</f>
        <v>0</v>
      </c>
      <c r="AR89" s="12" t="s">
        <v>113</v>
      </c>
      <c r="AT89" s="12" t="s">
        <v>109</v>
      </c>
      <c r="AU89" s="12" t="s">
        <v>75</v>
      </c>
      <c r="AY89" s="12" t="s">
        <v>108</v>
      </c>
      <c r="BE89" s="175">
        <f>IF(N89="základní",J89,0)</f>
        <v>0</v>
      </c>
      <c r="BF89" s="175">
        <f>IF(N89="snížená",J89,0)</f>
        <v>0</v>
      </c>
      <c r="BG89" s="175">
        <f>IF(N89="zákl. přenesená",J89,0)</f>
        <v>0</v>
      </c>
      <c r="BH89" s="175">
        <f>IF(N89="sníž. přenesená",J89,0)</f>
        <v>0</v>
      </c>
      <c r="BI89" s="175">
        <f>IF(N89="nulová",J89,0)</f>
        <v>0</v>
      </c>
      <c r="BJ89" s="12" t="s">
        <v>75</v>
      </c>
      <c r="BK89" s="175">
        <f>ROUND(I89*H89,2)</f>
        <v>0</v>
      </c>
      <c r="BL89" s="12" t="s">
        <v>113</v>
      </c>
      <c r="BM89" s="12" t="s">
        <v>77</v>
      </c>
    </row>
    <row r="90" spans="2:65" s="1" customFormat="1" ht="29.25">
      <c r="B90" s="29"/>
      <c r="C90" s="30"/>
      <c r="D90" s="176" t="s">
        <v>114</v>
      </c>
      <c r="E90" s="30"/>
      <c r="F90" s="177" t="s">
        <v>115</v>
      </c>
      <c r="G90" s="30"/>
      <c r="H90" s="30"/>
      <c r="I90" s="94"/>
      <c r="J90" s="30"/>
      <c r="K90" s="30"/>
      <c r="L90" s="33"/>
      <c r="M90" s="178"/>
      <c r="N90" s="55"/>
      <c r="O90" s="55"/>
      <c r="P90" s="55"/>
      <c r="Q90" s="55"/>
      <c r="R90" s="55"/>
      <c r="S90" s="55"/>
      <c r="T90" s="56"/>
      <c r="AT90" s="12" t="s">
        <v>114</v>
      </c>
      <c r="AU90" s="12" t="s">
        <v>75</v>
      </c>
    </row>
    <row r="91" spans="2:65" s="10" customFormat="1" ht="22.9" customHeight="1">
      <c r="B91" s="150"/>
      <c r="C91" s="151"/>
      <c r="D91" s="152" t="s">
        <v>66</v>
      </c>
      <c r="E91" s="179" t="s">
        <v>75</v>
      </c>
      <c r="F91" s="179" t="s">
        <v>116</v>
      </c>
      <c r="G91" s="151"/>
      <c r="H91" s="151"/>
      <c r="I91" s="154"/>
      <c r="J91" s="180">
        <f>BK91</f>
        <v>0</v>
      </c>
      <c r="K91" s="151"/>
      <c r="L91" s="156"/>
      <c r="M91" s="157"/>
      <c r="N91" s="158"/>
      <c r="O91" s="158"/>
      <c r="P91" s="159">
        <f>SUM(P92:P100)</f>
        <v>0</v>
      </c>
      <c r="Q91" s="158"/>
      <c r="R91" s="159">
        <f>SUM(R92:R100)</f>
        <v>0</v>
      </c>
      <c r="S91" s="158"/>
      <c r="T91" s="160">
        <f>SUM(T92:T100)</f>
        <v>0</v>
      </c>
      <c r="AR91" s="161" t="s">
        <v>75</v>
      </c>
      <c r="AT91" s="162" t="s">
        <v>66</v>
      </c>
      <c r="AU91" s="162" t="s">
        <v>75</v>
      </c>
      <c r="AY91" s="161" t="s">
        <v>108</v>
      </c>
      <c r="BK91" s="163">
        <f>SUM(BK92:BK100)</f>
        <v>0</v>
      </c>
    </row>
    <row r="92" spans="2:65" s="1" customFormat="1" ht="16.5" customHeight="1">
      <c r="B92" s="29"/>
      <c r="C92" s="164" t="s">
        <v>77</v>
      </c>
      <c r="D92" s="164" t="s">
        <v>109</v>
      </c>
      <c r="E92" s="165" t="s">
        <v>117</v>
      </c>
      <c r="F92" s="166" t="s">
        <v>118</v>
      </c>
      <c r="G92" s="167" t="s">
        <v>119</v>
      </c>
      <c r="H92" s="168">
        <v>3380</v>
      </c>
      <c r="I92" s="169"/>
      <c r="J92" s="170">
        <f t="shared" ref="J92:J100" si="0">ROUND(I92*H92,2)</f>
        <v>0</v>
      </c>
      <c r="K92" s="166" t="s">
        <v>1</v>
      </c>
      <c r="L92" s="33"/>
      <c r="M92" s="171" t="s">
        <v>1</v>
      </c>
      <c r="N92" s="172" t="s">
        <v>38</v>
      </c>
      <c r="O92" s="55"/>
      <c r="P92" s="173">
        <f t="shared" ref="P92:P100" si="1">O92*H92</f>
        <v>0</v>
      </c>
      <c r="Q92" s="173">
        <v>0</v>
      </c>
      <c r="R92" s="173">
        <f t="shared" ref="R92:R100" si="2">Q92*H92</f>
        <v>0</v>
      </c>
      <c r="S92" s="173">
        <v>0</v>
      </c>
      <c r="T92" s="174">
        <f t="shared" ref="T92:T100" si="3">S92*H92</f>
        <v>0</v>
      </c>
      <c r="AR92" s="12" t="s">
        <v>113</v>
      </c>
      <c r="AT92" s="12" t="s">
        <v>109</v>
      </c>
      <c r="AU92" s="12" t="s">
        <v>77</v>
      </c>
      <c r="AY92" s="12" t="s">
        <v>108</v>
      </c>
      <c r="BE92" s="175">
        <f t="shared" ref="BE92:BE100" si="4">IF(N92="základní",J92,0)</f>
        <v>0</v>
      </c>
      <c r="BF92" s="175">
        <f t="shared" ref="BF92:BF100" si="5">IF(N92="snížená",J92,0)</f>
        <v>0</v>
      </c>
      <c r="BG92" s="175">
        <f t="shared" ref="BG92:BG100" si="6">IF(N92="zákl. přenesená",J92,0)</f>
        <v>0</v>
      </c>
      <c r="BH92" s="175">
        <f t="shared" ref="BH92:BH100" si="7">IF(N92="sníž. přenesená",J92,0)</f>
        <v>0</v>
      </c>
      <c r="BI92" s="175">
        <f t="shared" ref="BI92:BI100" si="8">IF(N92="nulová",J92,0)</f>
        <v>0</v>
      </c>
      <c r="BJ92" s="12" t="s">
        <v>75</v>
      </c>
      <c r="BK92" s="175">
        <f t="shared" ref="BK92:BK100" si="9">ROUND(I92*H92,2)</f>
        <v>0</v>
      </c>
      <c r="BL92" s="12" t="s">
        <v>113</v>
      </c>
      <c r="BM92" s="12" t="s">
        <v>120</v>
      </c>
    </row>
    <row r="93" spans="2:65" s="1" customFormat="1" ht="16.5" customHeight="1">
      <c r="B93" s="29"/>
      <c r="C93" s="164" t="s">
        <v>121</v>
      </c>
      <c r="D93" s="164" t="s">
        <v>109</v>
      </c>
      <c r="E93" s="165" t="s">
        <v>122</v>
      </c>
      <c r="F93" s="166" t="s">
        <v>123</v>
      </c>
      <c r="G93" s="167" t="s">
        <v>124</v>
      </c>
      <c r="H93" s="168">
        <v>791</v>
      </c>
      <c r="I93" s="169"/>
      <c r="J93" s="170">
        <f t="shared" si="0"/>
        <v>0</v>
      </c>
      <c r="K93" s="166" t="s">
        <v>1</v>
      </c>
      <c r="L93" s="33"/>
      <c r="M93" s="171" t="s">
        <v>1</v>
      </c>
      <c r="N93" s="172" t="s">
        <v>38</v>
      </c>
      <c r="O93" s="55"/>
      <c r="P93" s="173">
        <f t="shared" si="1"/>
        <v>0</v>
      </c>
      <c r="Q93" s="173">
        <v>0</v>
      </c>
      <c r="R93" s="173">
        <f t="shared" si="2"/>
        <v>0</v>
      </c>
      <c r="S93" s="173">
        <v>0</v>
      </c>
      <c r="T93" s="174">
        <f t="shared" si="3"/>
        <v>0</v>
      </c>
      <c r="AR93" s="12" t="s">
        <v>113</v>
      </c>
      <c r="AT93" s="12" t="s">
        <v>109</v>
      </c>
      <c r="AU93" s="12" t="s">
        <v>77</v>
      </c>
      <c r="AY93" s="12" t="s">
        <v>108</v>
      </c>
      <c r="BE93" s="175">
        <f t="shared" si="4"/>
        <v>0</v>
      </c>
      <c r="BF93" s="175">
        <f t="shared" si="5"/>
        <v>0</v>
      </c>
      <c r="BG93" s="175">
        <f t="shared" si="6"/>
        <v>0</v>
      </c>
      <c r="BH93" s="175">
        <f t="shared" si="7"/>
        <v>0</v>
      </c>
      <c r="BI93" s="175">
        <f t="shared" si="8"/>
        <v>0</v>
      </c>
      <c r="BJ93" s="12" t="s">
        <v>75</v>
      </c>
      <c r="BK93" s="175">
        <f t="shared" si="9"/>
        <v>0</v>
      </c>
      <c r="BL93" s="12" t="s">
        <v>113</v>
      </c>
      <c r="BM93" s="12" t="s">
        <v>125</v>
      </c>
    </row>
    <row r="94" spans="2:65" s="1" customFormat="1" ht="16.5" customHeight="1">
      <c r="B94" s="29"/>
      <c r="C94" s="164" t="s">
        <v>113</v>
      </c>
      <c r="D94" s="164" t="s">
        <v>109</v>
      </c>
      <c r="E94" s="165" t="s">
        <v>126</v>
      </c>
      <c r="F94" s="166" t="s">
        <v>127</v>
      </c>
      <c r="G94" s="167" t="s">
        <v>128</v>
      </c>
      <c r="H94" s="168">
        <v>24.6</v>
      </c>
      <c r="I94" s="169"/>
      <c r="J94" s="170">
        <f t="shared" si="0"/>
        <v>0</v>
      </c>
      <c r="K94" s="166" t="s">
        <v>1</v>
      </c>
      <c r="L94" s="33"/>
      <c r="M94" s="171" t="s">
        <v>1</v>
      </c>
      <c r="N94" s="172" t="s">
        <v>38</v>
      </c>
      <c r="O94" s="55"/>
      <c r="P94" s="173">
        <f t="shared" si="1"/>
        <v>0</v>
      </c>
      <c r="Q94" s="173">
        <v>0</v>
      </c>
      <c r="R94" s="173">
        <f t="shared" si="2"/>
        <v>0</v>
      </c>
      <c r="S94" s="173">
        <v>0</v>
      </c>
      <c r="T94" s="174">
        <f t="shared" si="3"/>
        <v>0</v>
      </c>
      <c r="AR94" s="12" t="s">
        <v>113</v>
      </c>
      <c r="AT94" s="12" t="s">
        <v>109</v>
      </c>
      <c r="AU94" s="12" t="s">
        <v>77</v>
      </c>
      <c r="AY94" s="12" t="s">
        <v>108</v>
      </c>
      <c r="BE94" s="175">
        <f t="shared" si="4"/>
        <v>0</v>
      </c>
      <c r="BF94" s="175">
        <f t="shared" si="5"/>
        <v>0</v>
      </c>
      <c r="BG94" s="175">
        <f t="shared" si="6"/>
        <v>0</v>
      </c>
      <c r="BH94" s="175">
        <f t="shared" si="7"/>
        <v>0</v>
      </c>
      <c r="BI94" s="175">
        <f t="shared" si="8"/>
        <v>0</v>
      </c>
      <c r="BJ94" s="12" t="s">
        <v>75</v>
      </c>
      <c r="BK94" s="175">
        <f t="shared" si="9"/>
        <v>0</v>
      </c>
      <c r="BL94" s="12" t="s">
        <v>113</v>
      </c>
      <c r="BM94" s="12" t="s">
        <v>129</v>
      </c>
    </row>
    <row r="95" spans="2:65" s="1" customFormat="1" ht="16.5" customHeight="1">
      <c r="B95" s="29"/>
      <c r="C95" s="164" t="s">
        <v>130</v>
      </c>
      <c r="D95" s="164" t="s">
        <v>109</v>
      </c>
      <c r="E95" s="165" t="s">
        <v>131</v>
      </c>
      <c r="F95" s="166" t="s">
        <v>132</v>
      </c>
      <c r="G95" s="167" t="s">
        <v>128</v>
      </c>
      <c r="H95" s="168">
        <v>24.6</v>
      </c>
      <c r="I95" s="169"/>
      <c r="J95" s="170">
        <f t="shared" si="0"/>
        <v>0</v>
      </c>
      <c r="K95" s="166" t="s">
        <v>1</v>
      </c>
      <c r="L95" s="33"/>
      <c r="M95" s="171" t="s">
        <v>1</v>
      </c>
      <c r="N95" s="172" t="s">
        <v>38</v>
      </c>
      <c r="O95" s="55"/>
      <c r="P95" s="173">
        <f t="shared" si="1"/>
        <v>0</v>
      </c>
      <c r="Q95" s="173">
        <v>0</v>
      </c>
      <c r="R95" s="173">
        <f t="shared" si="2"/>
        <v>0</v>
      </c>
      <c r="S95" s="173">
        <v>0</v>
      </c>
      <c r="T95" s="174">
        <f t="shared" si="3"/>
        <v>0</v>
      </c>
      <c r="AR95" s="12" t="s">
        <v>113</v>
      </c>
      <c r="AT95" s="12" t="s">
        <v>109</v>
      </c>
      <c r="AU95" s="12" t="s">
        <v>77</v>
      </c>
      <c r="AY95" s="12" t="s">
        <v>108</v>
      </c>
      <c r="BE95" s="175">
        <f t="shared" si="4"/>
        <v>0</v>
      </c>
      <c r="BF95" s="175">
        <f t="shared" si="5"/>
        <v>0</v>
      </c>
      <c r="BG95" s="175">
        <f t="shared" si="6"/>
        <v>0</v>
      </c>
      <c r="BH95" s="175">
        <f t="shared" si="7"/>
        <v>0</v>
      </c>
      <c r="BI95" s="175">
        <f t="shared" si="8"/>
        <v>0</v>
      </c>
      <c r="BJ95" s="12" t="s">
        <v>75</v>
      </c>
      <c r="BK95" s="175">
        <f t="shared" si="9"/>
        <v>0</v>
      </c>
      <c r="BL95" s="12" t="s">
        <v>113</v>
      </c>
      <c r="BM95" s="12" t="s">
        <v>133</v>
      </c>
    </row>
    <row r="96" spans="2:65" s="1" customFormat="1" ht="16.5" customHeight="1">
      <c r="B96" s="29"/>
      <c r="C96" s="164" t="s">
        <v>134</v>
      </c>
      <c r="D96" s="164" t="s">
        <v>109</v>
      </c>
      <c r="E96" s="165" t="s">
        <v>135</v>
      </c>
      <c r="F96" s="166" t="s">
        <v>136</v>
      </c>
      <c r="G96" s="167" t="s">
        <v>119</v>
      </c>
      <c r="H96" s="168">
        <v>123</v>
      </c>
      <c r="I96" s="169"/>
      <c r="J96" s="170">
        <f t="shared" si="0"/>
        <v>0</v>
      </c>
      <c r="K96" s="166" t="s">
        <v>1</v>
      </c>
      <c r="L96" s="33"/>
      <c r="M96" s="171" t="s">
        <v>1</v>
      </c>
      <c r="N96" s="172" t="s">
        <v>38</v>
      </c>
      <c r="O96" s="55"/>
      <c r="P96" s="173">
        <f t="shared" si="1"/>
        <v>0</v>
      </c>
      <c r="Q96" s="173">
        <v>0</v>
      </c>
      <c r="R96" s="173">
        <f t="shared" si="2"/>
        <v>0</v>
      </c>
      <c r="S96" s="173">
        <v>0</v>
      </c>
      <c r="T96" s="174">
        <f t="shared" si="3"/>
        <v>0</v>
      </c>
      <c r="AR96" s="12" t="s">
        <v>113</v>
      </c>
      <c r="AT96" s="12" t="s">
        <v>109</v>
      </c>
      <c r="AU96" s="12" t="s">
        <v>77</v>
      </c>
      <c r="AY96" s="12" t="s">
        <v>108</v>
      </c>
      <c r="BE96" s="175">
        <f t="shared" si="4"/>
        <v>0</v>
      </c>
      <c r="BF96" s="175">
        <f t="shared" si="5"/>
        <v>0</v>
      </c>
      <c r="BG96" s="175">
        <f t="shared" si="6"/>
        <v>0</v>
      </c>
      <c r="BH96" s="175">
        <f t="shared" si="7"/>
        <v>0</v>
      </c>
      <c r="BI96" s="175">
        <f t="shared" si="8"/>
        <v>0</v>
      </c>
      <c r="BJ96" s="12" t="s">
        <v>75</v>
      </c>
      <c r="BK96" s="175">
        <f t="shared" si="9"/>
        <v>0</v>
      </c>
      <c r="BL96" s="12" t="s">
        <v>113</v>
      </c>
      <c r="BM96" s="12" t="s">
        <v>137</v>
      </c>
    </row>
    <row r="97" spans="2:65" s="1" customFormat="1" ht="16.5" customHeight="1">
      <c r="B97" s="29"/>
      <c r="C97" s="164" t="s">
        <v>138</v>
      </c>
      <c r="D97" s="164" t="s">
        <v>109</v>
      </c>
      <c r="E97" s="165" t="s">
        <v>139</v>
      </c>
      <c r="F97" s="166" t="s">
        <v>140</v>
      </c>
      <c r="G97" s="167" t="s">
        <v>119</v>
      </c>
      <c r="H97" s="168">
        <v>123</v>
      </c>
      <c r="I97" s="169"/>
      <c r="J97" s="170">
        <f t="shared" si="0"/>
        <v>0</v>
      </c>
      <c r="K97" s="166" t="s">
        <v>1</v>
      </c>
      <c r="L97" s="33"/>
      <c r="M97" s="171" t="s">
        <v>1</v>
      </c>
      <c r="N97" s="172" t="s">
        <v>38</v>
      </c>
      <c r="O97" s="55"/>
      <c r="P97" s="173">
        <f t="shared" si="1"/>
        <v>0</v>
      </c>
      <c r="Q97" s="173">
        <v>0</v>
      </c>
      <c r="R97" s="173">
        <f t="shared" si="2"/>
        <v>0</v>
      </c>
      <c r="S97" s="173">
        <v>0</v>
      </c>
      <c r="T97" s="174">
        <f t="shared" si="3"/>
        <v>0</v>
      </c>
      <c r="AR97" s="12" t="s">
        <v>113</v>
      </c>
      <c r="AT97" s="12" t="s">
        <v>109</v>
      </c>
      <c r="AU97" s="12" t="s">
        <v>77</v>
      </c>
      <c r="AY97" s="12" t="s">
        <v>108</v>
      </c>
      <c r="BE97" s="175">
        <f t="shared" si="4"/>
        <v>0</v>
      </c>
      <c r="BF97" s="175">
        <f t="shared" si="5"/>
        <v>0</v>
      </c>
      <c r="BG97" s="175">
        <f t="shared" si="6"/>
        <v>0</v>
      </c>
      <c r="BH97" s="175">
        <f t="shared" si="7"/>
        <v>0</v>
      </c>
      <c r="BI97" s="175">
        <f t="shared" si="8"/>
        <v>0</v>
      </c>
      <c r="BJ97" s="12" t="s">
        <v>75</v>
      </c>
      <c r="BK97" s="175">
        <f t="shared" si="9"/>
        <v>0</v>
      </c>
      <c r="BL97" s="12" t="s">
        <v>113</v>
      </c>
      <c r="BM97" s="12" t="s">
        <v>141</v>
      </c>
    </row>
    <row r="98" spans="2:65" s="1" customFormat="1" ht="16.5" customHeight="1">
      <c r="B98" s="29"/>
      <c r="C98" s="181" t="s">
        <v>120</v>
      </c>
      <c r="D98" s="181" t="s">
        <v>142</v>
      </c>
      <c r="E98" s="182" t="s">
        <v>143</v>
      </c>
      <c r="F98" s="183" t="s">
        <v>144</v>
      </c>
      <c r="G98" s="184" t="s">
        <v>145</v>
      </c>
      <c r="H98" s="185">
        <v>1.845</v>
      </c>
      <c r="I98" s="186"/>
      <c r="J98" s="187">
        <f t="shared" si="0"/>
        <v>0</v>
      </c>
      <c r="K98" s="183" t="s">
        <v>1</v>
      </c>
      <c r="L98" s="188"/>
      <c r="M98" s="189" t="s">
        <v>1</v>
      </c>
      <c r="N98" s="190" t="s">
        <v>38</v>
      </c>
      <c r="O98" s="55"/>
      <c r="P98" s="173">
        <f t="shared" si="1"/>
        <v>0</v>
      </c>
      <c r="Q98" s="173">
        <v>0</v>
      </c>
      <c r="R98" s="173">
        <f t="shared" si="2"/>
        <v>0</v>
      </c>
      <c r="S98" s="173">
        <v>0</v>
      </c>
      <c r="T98" s="174">
        <f t="shared" si="3"/>
        <v>0</v>
      </c>
      <c r="AR98" s="12" t="s">
        <v>120</v>
      </c>
      <c r="AT98" s="12" t="s">
        <v>142</v>
      </c>
      <c r="AU98" s="12" t="s">
        <v>77</v>
      </c>
      <c r="AY98" s="12" t="s">
        <v>108</v>
      </c>
      <c r="BE98" s="175">
        <f t="shared" si="4"/>
        <v>0</v>
      </c>
      <c r="BF98" s="175">
        <f t="shared" si="5"/>
        <v>0</v>
      </c>
      <c r="BG98" s="175">
        <f t="shared" si="6"/>
        <v>0</v>
      </c>
      <c r="BH98" s="175">
        <f t="shared" si="7"/>
        <v>0</v>
      </c>
      <c r="BI98" s="175">
        <f t="shared" si="8"/>
        <v>0</v>
      </c>
      <c r="BJ98" s="12" t="s">
        <v>75</v>
      </c>
      <c r="BK98" s="175">
        <f t="shared" si="9"/>
        <v>0</v>
      </c>
      <c r="BL98" s="12" t="s">
        <v>113</v>
      </c>
      <c r="BM98" s="12" t="s">
        <v>146</v>
      </c>
    </row>
    <row r="99" spans="2:65" s="1" customFormat="1" ht="16.5" customHeight="1">
      <c r="B99" s="29"/>
      <c r="C99" s="164" t="s">
        <v>147</v>
      </c>
      <c r="D99" s="164" t="s">
        <v>109</v>
      </c>
      <c r="E99" s="165" t="s">
        <v>148</v>
      </c>
      <c r="F99" s="166" t="s">
        <v>149</v>
      </c>
      <c r="G99" s="167" t="s">
        <v>119</v>
      </c>
      <c r="H99" s="168">
        <v>123</v>
      </c>
      <c r="I99" s="169"/>
      <c r="J99" s="170">
        <f t="shared" si="0"/>
        <v>0</v>
      </c>
      <c r="K99" s="166" t="s">
        <v>1</v>
      </c>
      <c r="L99" s="33"/>
      <c r="M99" s="171" t="s">
        <v>1</v>
      </c>
      <c r="N99" s="172" t="s">
        <v>38</v>
      </c>
      <c r="O99" s="55"/>
      <c r="P99" s="173">
        <f t="shared" si="1"/>
        <v>0</v>
      </c>
      <c r="Q99" s="173">
        <v>0</v>
      </c>
      <c r="R99" s="173">
        <f t="shared" si="2"/>
        <v>0</v>
      </c>
      <c r="S99" s="173">
        <v>0</v>
      </c>
      <c r="T99" s="174">
        <f t="shared" si="3"/>
        <v>0</v>
      </c>
      <c r="AR99" s="12" t="s">
        <v>113</v>
      </c>
      <c r="AT99" s="12" t="s">
        <v>109</v>
      </c>
      <c r="AU99" s="12" t="s">
        <v>77</v>
      </c>
      <c r="AY99" s="12" t="s">
        <v>108</v>
      </c>
      <c r="BE99" s="175">
        <f t="shared" si="4"/>
        <v>0</v>
      </c>
      <c r="BF99" s="175">
        <f t="shared" si="5"/>
        <v>0</v>
      </c>
      <c r="BG99" s="175">
        <f t="shared" si="6"/>
        <v>0</v>
      </c>
      <c r="BH99" s="175">
        <f t="shared" si="7"/>
        <v>0</v>
      </c>
      <c r="BI99" s="175">
        <f t="shared" si="8"/>
        <v>0</v>
      </c>
      <c r="BJ99" s="12" t="s">
        <v>75</v>
      </c>
      <c r="BK99" s="175">
        <f t="shared" si="9"/>
        <v>0</v>
      </c>
      <c r="BL99" s="12" t="s">
        <v>113</v>
      </c>
      <c r="BM99" s="12" t="s">
        <v>150</v>
      </c>
    </row>
    <row r="100" spans="2:65" s="1" customFormat="1" ht="16.5" customHeight="1">
      <c r="B100" s="29"/>
      <c r="C100" s="181" t="s">
        <v>125</v>
      </c>
      <c r="D100" s="181" t="s">
        <v>142</v>
      </c>
      <c r="E100" s="182" t="s">
        <v>151</v>
      </c>
      <c r="F100" s="183" t="s">
        <v>152</v>
      </c>
      <c r="G100" s="184" t="s">
        <v>128</v>
      </c>
      <c r="H100" s="185">
        <v>7.1340000000000003</v>
      </c>
      <c r="I100" s="186"/>
      <c r="J100" s="187">
        <f t="shared" si="0"/>
        <v>0</v>
      </c>
      <c r="K100" s="183" t="s">
        <v>1</v>
      </c>
      <c r="L100" s="188"/>
      <c r="M100" s="189" t="s">
        <v>1</v>
      </c>
      <c r="N100" s="190" t="s">
        <v>38</v>
      </c>
      <c r="O100" s="55"/>
      <c r="P100" s="173">
        <f t="shared" si="1"/>
        <v>0</v>
      </c>
      <c r="Q100" s="173">
        <v>0</v>
      </c>
      <c r="R100" s="173">
        <f t="shared" si="2"/>
        <v>0</v>
      </c>
      <c r="S100" s="173">
        <v>0</v>
      </c>
      <c r="T100" s="174">
        <f t="shared" si="3"/>
        <v>0</v>
      </c>
      <c r="AR100" s="12" t="s">
        <v>120</v>
      </c>
      <c r="AT100" s="12" t="s">
        <v>142</v>
      </c>
      <c r="AU100" s="12" t="s">
        <v>77</v>
      </c>
      <c r="AY100" s="12" t="s">
        <v>108</v>
      </c>
      <c r="BE100" s="175">
        <f t="shared" si="4"/>
        <v>0</v>
      </c>
      <c r="BF100" s="175">
        <f t="shared" si="5"/>
        <v>0</v>
      </c>
      <c r="BG100" s="175">
        <f t="shared" si="6"/>
        <v>0</v>
      </c>
      <c r="BH100" s="175">
        <f t="shared" si="7"/>
        <v>0</v>
      </c>
      <c r="BI100" s="175">
        <f t="shared" si="8"/>
        <v>0</v>
      </c>
      <c r="BJ100" s="12" t="s">
        <v>75</v>
      </c>
      <c r="BK100" s="175">
        <f t="shared" si="9"/>
        <v>0</v>
      </c>
      <c r="BL100" s="12" t="s">
        <v>113</v>
      </c>
      <c r="BM100" s="12" t="s">
        <v>153</v>
      </c>
    </row>
    <row r="101" spans="2:65" s="10" customFormat="1" ht="22.9" customHeight="1">
      <c r="B101" s="150"/>
      <c r="C101" s="151"/>
      <c r="D101" s="152" t="s">
        <v>66</v>
      </c>
      <c r="E101" s="179" t="s">
        <v>130</v>
      </c>
      <c r="F101" s="179" t="s">
        <v>154</v>
      </c>
      <c r="G101" s="151"/>
      <c r="H101" s="151"/>
      <c r="I101" s="154"/>
      <c r="J101" s="180">
        <f>BK101</f>
        <v>0</v>
      </c>
      <c r="K101" s="151"/>
      <c r="L101" s="156"/>
      <c r="M101" s="157"/>
      <c r="N101" s="158"/>
      <c r="O101" s="158"/>
      <c r="P101" s="159">
        <f>SUM(P102:P105)</f>
        <v>0</v>
      </c>
      <c r="Q101" s="158"/>
      <c r="R101" s="159">
        <f>SUM(R102:R105)</f>
        <v>0</v>
      </c>
      <c r="S101" s="158"/>
      <c r="T101" s="160">
        <f>SUM(T102:T105)</f>
        <v>0</v>
      </c>
      <c r="AR101" s="161" t="s">
        <v>75</v>
      </c>
      <c r="AT101" s="162" t="s">
        <v>66</v>
      </c>
      <c r="AU101" s="162" t="s">
        <v>75</v>
      </c>
      <c r="AY101" s="161" t="s">
        <v>108</v>
      </c>
      <c r="BK101" s="163">
        <f>SUM(BK102:BK105)</f>
        <v>0</v>
      </c>
    </row>
    <row r="102" spans="2:65" s="1" customFormat="1" ht="16.5" customHeight="1">
      <c r="B102" s="29"/>
      <c r="C102" s="164" t="s">
        <v>155</v>
      </c>
      <c r="D102" s="164" t="s">
        <v>109</v>
      </c>
      <c r="E102" s="165" t="s">
        <v>156</v>
      </c>
      <c r="F102" s="166" t="s">
        <v>157</v>
      </c>
      <c r="G102" s="167" t="s">
        <v>119</v>
      </c>
      <c r="H102" s="168">
        <v>3380</v>
      </c>
      <c r="I102" s="169"/>
      <c r="J102" s="170">
        <f>ROUND(I102*H102,2)</f>
        <v>0</v>
      </c>
      <c r="K102" s="166" t="s">
        <v>1</v>
      </c>
      <c r="L102" s="33"/>
      <c r="M102" s="171" t="s">
        <v>1</v>
      </c>
      <c r="N102" s="172" t="s">
        <v>38</v>
      </c>
      <c r="O102" s="55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2" t="s">
        <v>113</v>
      </c>
      <c r="AT102" s="12" t="s">
        <v>109</v>
      </c>
      <c r="AU102" s="12" t="s">
        <v>77</v>
      </c>
      <c r="AY102" s="12" t="s">
        <v>108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2" t="s">
        <v>75</v>
      </c>
      <c r="BK102" s="175">
        <f>ROUND(I102*H102,2)</f>
        <v>0</v>
      </c>
      <c r="BL102" s="12" t="s">
        <v>113</v>
      </c>
      <c r="BM102" s="12" t="s">
        <v>158</v>
      </c>
    </row>
    <row r="103" spans="2:65" s="1" customFormat="1" ht="16.5" customHeight="1">
      <c r="B103" s="29"/>
      <c r="C103" s="164" t="s">
        <v>129</v>
      </c>
      <c r="D103" s="164" t="s">
        <v>109</v>
      </c>
      <c r="E103" s="165" t="s">
        <v>159</v>
      </c>
      <c r="F103" s="166" t="s">
        <v>160</v>
      </c>
      <c r="G103" s="167" t="s">
        <v>119</v>
      </c>
      <c r="H103" s="168">
        <v>3380</v>
      </c>
      <c r="I103" s="169"/>
      <c r="J103" s="170">
        <f>ROUND(I103*H103,2)</f>
        <v>0</v>
      </c>
      <c r="K103" s="166" t="s">
        <v>1</v>
      </c>
      <c r="L103" s="33"/>
      <c r="M103" s="171" t="s">
        <v>1</v>
      </c>
      <c r="N103" s="172" t="s">
        <v>38</v>
      </c>
      <c r="O103" s="55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2" t="s">
        <v>113</v>
      </c>
      <c r="AT103" s="12" t="s">
        <v>109</v>
      </c>
      <c r="AU103" s="12" t="s">
        <v>77</v>
      </c>
      <c r="AY103" s="12" t="s">
        <v>108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2" t="s">
        <v>75</v>
      </c>
      <c r="BK103" s="175">
        <f>ROUND(I103*H103,2)</f>
        <v>0</v>
      </c>
      <c r="BL103" s="12" t="s">
        <v>113</v>
      </c>
      <c r="BM103" s="12" t="s">
        <v>161</v>
      </c>
    </row>
    <row r="104" spans="2:65" s="1" customFormat="1" ht="16.5" customHeight="1">
      <c r="B104" s="29"/>
      <c r="C104" s="164" t="s">
        <v>162</v>
      </c>
      <c r="D104" s="164" t="s">
        <v>109</v>
      </c>
      <c r="E104" s="165" t="s">
        <v>163</v>
      </c>
      <c r="F104" s="166" t="s">
        <v>164</v>
      </c>
      <c r="G104" s="167" t="s">
        <v>119</v>
      </c>
      <c r="H104" s="168">
        <v>3380</v>
      </c>
      <c r="I104" s="169"/>
      <c r="J104" s="170">
        <f>ROUND(I104*H104,2)</f>
        <v>0</v>
      </c>
      <c r="K104" s="166" t="s">
        <v>1</v>
      </c>
      <c r="L104" s="33"/>
      <c r="M104" s="171" t="s">
        <v>1</v>
      </c>
      <c r="N104" s="172" t="s">
        <v>38</v>
      </c>
      <c r="O104" s="55"/>
      <c r="P104" s="173">
        <f>O104*H104</f>
        <v>0</v>
      </c>
      <c r="Q104" s="173">
        <v>0</v>
      </c>
      <c r="R104" s="173">
        <f>Q104*H104</f>
        <v>0</v>
      </c>
      <c r="S104" s="173">
        <v>0</v>
      </c>
      <c r="T104" s="174">
        <f>S104*H104</f>
        <v>0</v>
      </c>
      <c r="AR104" s="12" t="s">
        <v>113</v>
      </c>
      <c r="AT104" s="12" t="s">
        <v>109</v>
      </c>
      <c r="AU104" s="12" t="s">
        <v>77</v>
      </c>
      <c r="AY104" s="12" t="s">
        <v>108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2" t="s">
        <v>75</v>
      </c>
      <c r="BK104" s="175">
        <f>ROUND(I104*H104,2)</f>
        <v>0</v>
      </c>
      <c r="BL104" s="12" t="s">
        <v>113</v>
      </c>
      <c r="BM104" s="12" t="s">
        <v>165</v>
      </c>
    </row>
    <row r="105" spans="2:65" s="1" customFormat="1" ht="16.5" customHeight="1">
      <c r="B105" s="29"/>
      <c r="C105" s="164" t="s">
        <v>166</v>
      </c>
      <c r="D105" s="164" t="s">
        <v>109</v>
      </c>
      <c r="E105" s="165" t="s">
        <v>167</v>
      </c>
      <c r="F105" s="166" t="s">
        <v>168</v>
      </c>
      <c r="G105" s="167" t="s">
        <v>119</v>
      </c>
      <c r="H105" s="168">
        <v>3380</v>
      </c>
      <c r="I105" s="169"/>
      <c r="J105" s="170">
        <f>ROUND(I105*H105,2)</f>
        <v>0</v>
      </c>
      <c r="K105" s="166" t="s">
        <v>1</v>
      </c>
      <c r="L105" s="33"/>
      <c r="M105" s="171" t="s">
        <v>1</v>
      </c>
      <c r="N105" s="172" t="s">
        <v>38</v>
      </c>
      <c r="O105" s="55"/>
      <c r="P105" s="173">
        <f>O105*H105</f>
        <v>0</v>
      </c>
      <c r="Q105" s="173">
        <v>0</v>
      </c>
      <c r="R105" s="173">
        <f>Q105*H105</f>
        <v>0</v>
      </c>
      <c r="S105" s="173">
        <v>0</v>
      </c>
      <c r="T105" s="174">
        <f>S105*H105</f>
        <v>0</v>
      </c>
      <c r="AR105" s="12" t="s">
        <v>113</v>
      </c>
      <c r="AT105" s="12" t="s">
        <v>109</v>
      </c>
      <c r="AU105" s="12" t="s">
        <v>77</v>
      </c>
      <c r="AY105" s="12" t="s">
        <v>108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2" t="s">
        <v>75</v>
      </c>
      <c r="BK105" s="175">
        <f>ROUND(I105*H105,2)</f>
        <v>0</v>
      </c>
      <c r="BL105" s="12" t="s">
        <v>113</v>
      </c>
      <c r="BM105" s="12" t="s">
        <v>169</v>
      </c>
    </row>
    <row r="106" spans="2:65" s="10" customFormat="1" ht="22.9" customHeight="1">
      <c r="B106" s="150"/>
      <c r="C106" s="151"/>
      <c r="D106" s="152" t="s">
        <v>66</v>
      </c>
      <c r="E106" s="179" t="s">
        <v>147</v>
      </c>
      <c r="F106" s="179" t="s">
        <v>170</v>
      </c>
      <c r="G106" s="151"/>
      <c r="H106" s="151"/>
      <c r="I106" s="154"/>
      <c r="J106" s="180">
        <f>BK106</f>
        <v>0</v>
      </c>
      <c r="K106" s="151"/>
      <c r="L106" s="156"/>
      <c r="M106" s="157"/>
      <c r="N106" s="158"/>
      <c r="O106" s="158"/>
      <c r="P106" s="159">
        <f>SUM(P107:P118)</f>
        <v>0</v>
      </c>
      <c r="Q106" s="158"/>
      <c r="R106" s="159">
        <f>SUM(R107:R118)</f>
        <v>2.1059999999999999E-2</v>
      </c>
      <c r="S106" s="158"/>
      <c r="T106" s="160">
        <f>SUM(T107:T118)</f>
        <v>0</v>
      </c>
      <c r="AR106" s="161" t="s">
        <v>75</v>
      </c>
      <c r="AT106" s="162" t="s">
        <v>66</v>
      </c>
      <c r="AU106" s="162" t="s">
        <v>75</v>
      </c>
      <c r="AY106" s="161" t="s">
        <v>108</v>
      </c>
      <c r="BK106" s="163">
        <f>SUM(BK107:BK118)</f>
        <v>0</v>
      </c>
    </row>
    <row r="107" spans="2:65" s="1" customFormat="1" ht="16.5" customHeight="1">
      <c r="B107" s="29"/>
      <c r="C107" s="164" t="s">
        <v>8</v>
      </c>
      <c r="D107" s="164" t="s">
        <v>109</v>
      </c>
      <c r="E107" s="165" t="s">
        <v>171</v>
      </c>
      <c r="F107" s="166" t="s">
        <v>172</v>
      </c>
      <c r="G107" s="167" t="s">
        <v>124</v>
      </c>
      <c r="H107" s="168">
        <v>26</v>
      </c>
      <c r="I107" s="169"/>
      <c r="J107" s="170">
        <f>ROUND(I107*H107,2)</f>
        <v>0</v>
      </c>
      <c r="K107" s="166" t="s">
        <v>1</v>
      </c>
      <c r="L107" s="33"/>
      <c r="M107" s="171" t="s">
        <v>1</v>
      </c>
      <c r="N107" s="172" t="s">
        <v>38</v>
      </c>
      <c r="O107" s="55"/>
      <c r="P107" s="173">
        <f>O107*H107</f>
        <v>0</v>
      </c>
      <c r="Q107" s="173">
        <v>8.0999999999999996E-4</v>
      </c>
      <c r="R107" s="173">
        <f>Q107*H107</f>
        <v>2.1059999999999999E-2</v>
      </c>
      <c r="S107" s="173">
        <v>0</v>
      </c>
      <c r="T107" s="174">
        <f>S107*H107</f>
        <v>0</v>
      </c>
      <c r="AR107" s="12" t="s">
        <v>113</v>
      </c>
      <c r="AT107" s="12" t="s">
        <v>109</v>
      </c>
      <c r="AU107" s="12" t="s">
        <v>77</v>
      </c>
      <c r="AY107" s="12" t="s">
        <v>108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2" t="s">
        <v>75</v>
      </c>
      <c r="BK107" s="175">
        <f>ROUND(I107*H107,2)</f>
        <v>0</v>
      </c>
      <c r="BL107" s="12" t="s">
        <v>113</v>
      </c>
      <c r="BM107" s="12" t="s">
        <v>173</v>
      </c>
    </row>
    <row r="108" spans="2:65" s="1" customFormat="1" ht="16.5" customHeight="1">
      <c r="B108" s="29"/>
      <c r="C108" s="164" t="s">
        <v>133</v>
      </c>
      <c r="D108" s="164" t="s">
        <v>109</v>
      </c>
      <c r="E108" s="165" t="s">
        <v>174</v>
      </c>
      <c r="F108" s="166" t="s">
        <v>175</v>
      </c>
      <c r="G108" s="167" t="s">
        <v>176</v>
      </c>
      <c r="H108" s="168">
        <v>1</v>
      </c>
      <c r="I108" s="169"/>
      <c r="J108" s="170">
        <f>ROUND(I108*H108,2)</f>
        <v>0</v>
      </c>
      <c r="K108" s="166" t="s">
        <v>1</v>
      </c>
      <c r="L108" s="33"/>
      <c r="M108" s="171" t="s">
        <v>1</v>
      </c>
      <c r="N108" s="172" t="s">
        <v>38</v>
      </c>
      <c r="O108" s="55"/>
      <c r="P108" s="173">
        <f>O108*H108</f>
        <v>0</v>
      </c>
      <c r="Q108" s="173">
        <v>0</v>
      </c>
      <c r="R108" s="173">
        <f>Q108*H108</f>
        <v>0</v>
      </c>
      <c r="S108" s="173">
        <v>0</v>
      </c>
      <c r="T108" s="174">
        <f>S108*H108</f>
        <v>0</v>
      </c>
      <c r="AR108" s="12" t="s">
        <v>113</v>
      </c>
      <c r="AT108" s="12" t="s">
        <v>109</v>
      </c>
      <c r="AU108" s="12" t="s">
        <v>77</v>
      </c>
      <c r="AY108" s="12" t="s">
        <v>108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2" t="s">
        <v>75</v>
      </c>
      <c r="BK108" s="175">
        <f>ROUND(I108*H108,2)</f>
        <v>0</v>
      </c>
      <c r="BL108" s="12" t="s">
        <v>113</v>
      </c>
      <c r="BM108" s="12" t="s">
        <v>177</v>
      </c>
    </row>
    <row r="109" spans="2:65" s="1" customFormat="1" ht="19.5">
      <c r="B109" s="29"/>
      <c r="C109" s="30"/>
      <c r="D109" s="176" t="s">
        <v>114</v>
      </c>
      <c r="E109" s="30"/>
      <c r="F109" s="177" t="s">
        <v>178</v>
      </c>
      <c r="G109" s="30"/>
      <c r="H109" s="30"/>
      <c r="I109" s="94"/>
      <c r="J109" s="30"/>
      <c r="K109" s="30"/>
      <c r="L109" s="33"/>
      <c r="M109" s="178"/>
      <c r="N109" s="55"/>
      <c r="O109" s="55"/>
      <c r="P109" s="55"/>
      <c r="Q109" s="55"/>
      <c r="R109" s="55"/>
      <c r="S109" s="55"/>
      <c r="T109" s="56"/>
      <c r="AT109" s="12" t="s">
        <v>114</v>
      </c>
      <c r="AU109" s="12" t="s">
        <v>77</v>
      </c>
    </row>
    <row r="110" spans="2:65" s="1" customFormat="1" ht="16.5" customHeight="1">
      <c r="B110" s="29"/>
      <c r="C110" s="164" t="s">
        <v>179</v>
      </c>
      <c r="D110" s="164" t="s">
        <v>109</v>
      </c>
      <c r="E110" s="165" t="s">
        <v>180</v>
      </c>
      <c r="F110" s="166" t="s">
        <v>181</v>
      </c>
      <c r="G110" s="167" t="s">
        <v>124</v>
      </c>
      <c r="H110" s="168">
        <v>664</v>
      </c>
      <c r="I110" s="169"/>
      <c r="J110" s="170">
        <f t="shared" ref="J110:J118" si="10">ROUND(I110*H110,2)</f>
        <v>0</v>
      </c>
      <c r="K110" s="166" t="s">
        <v>1</v>
      </c>
      <c r="L110" s="33"/>
      <c r="M110" s="171" t="s">
        <v>1</v>
      </c>
      <c r="N110" s="172" t="s">
        <v>38</v>
      </c>
      <c r="O110" s="55"/>
      <c r="P110" s="173">
        <f t="shared" ref="P110:P118" si="11">O110*H110</f>
        <v>0</v>
      </c>
      <c r="Q110" s="173">
        <v>0</v>
      </c>
      <c r="R110" s="173">
        <f t="shared" ref="R110:R118" si="12">Q110*H110</f>
        <v>0</v>
      </c>
      <c r="S110" s="173">
        <v>0</v>
      </c>
      <c r="T110" s="174">
        <f t="shared" ref="T110:T118" si="13">S110*H110</f>
        <v>0</v>
      </c>
      <c r="AR110" s="12" t="s">
        <v>113</v>
      </c>
      <c r="AT110" s="12" t="s">
        <v>109</v>
      </c>
      <c r="AU110" s="12" t="s">
        <v>77</v>
      </c>
      <c r="AY110" s="12" t="s">
        <v>108</v>
      </c>
      <c r="BE110" s="175">
        <f t="shared" ref="BE110:BE118" si="14">IF(N110="základní",J110,0)</f>
        <v>0</v>
      </c>
      <c r="BF110" s="175">
        <f t="shared" ref="BF110:BF118" si="15">IF(N110="snížená",J110,0)</f>
        <v>0</v>
      </c>
      <c r="BG110" s="175">
        <f t="shared" ref="BG110:BG118" si="16">IF(N110="zákl. přenesená",J110,0)</f>
        <v>0</v>
      </c>
      <c r="BH110" s="175">
        <f t="shared" ref="BH110:BH118" si="17">IF(N110="sníž. přenesená",J110,0)</f>
        <v>0</v>
      </c>
      <c r="BI110" s="175">
        <f t="shared" ref="BI110:BI118" si="18">IF(N110="nulová",J110,0)</f>
        <v>0</v>
      </c>
      <c r="BJ110" s="12" t="s">
        <v>75</v>
      </c>
      <c r="BK110" s="175">
        <f t="shared" ref="BK110:BK118" si="19">ROUND(I110*H110,2)</f>
        <v>0</v>
      </c>
      <c r="BL110" s="12" t="s">
        <v>113</v>
      </c>
      <c r="BM110" s="12" t="s">
        <v>182</v>
      </c>
    </row>
    <row r="111" spans="2:65" s="1" customFormat="1" ht="16.5" customHeight="1">
      <c r="B111" s="29"/>
      <c r="C111" s="181" t="s">
        <v>137</v>
      </c>
      <c r="D111" s="181" t="s">
        <v>142</v>
      </c>
      <c r="E111" s="182" t="s">
        <v>183</v>
      </c>
      <c r="F111" s="183" t="s">
        <v>184</v>
      </c>
      <c r="G111" s="184" t="s">
        <v>185</v>
      </c>
      <c r="H111" s="185">
        <v>16.600000000000001</v>
      </c>
      <c r="I111" s="186"/>
      <c r="J111" s="187">
        <f t="shared" si="10"/>
        <v>0</v>
      </c>
      <c r="K111" s="183" t="s">
        <v>1</v>
      </c>
      <c r="L111" s="188"/>
      <c r="M111" s="189" t="s">
        <v>1</v>
      </c>
      <c r="N111" s="190" t="s">
        <v>38</v>
      </c>
      <c r="O111" s="55"/>
      <c r="P111" s="173">
        <f t="shared" si="11"/>
        <v>0</v>
      </c>
      <c r="Q111" s="173">
        <v>0</v>
      </c>
      <c r="R111" s="173">
        <f t="shared" si="12"/>
        <v>0</v>
      </c>
      <c r="S111" s="173">
        <v>0</v>
      </c>
      <c r="T111" s="174">
        <f t="shared" si="13"/>
        <v>0</v>
      </c>
      <c r="AR111" s="12" t="s">
        <v>120</v>
      </c>
      <c r="AT111" s="12" t="s">
        <v>142</v>
      </c>
      <c r="AU111" s="12" t="s">
        <v>77</v>
      </c>
      <c r="AY111" s="12" t="s">
        <v>108</v>
      </c>
      <c r="BE111" s="175">
        <f t="shared" si="14"/>
        <v>0</v>
      </c>
      <c r="BF111" s="175">
        <f t="shared" si="15"/>
        <v>0</v>
      </c>
      <c r="BG111" s="175">
        <f t="shared" si="16"/>
        <v>0</v>
      </c>
      <c r="BH111" s="175">
        <f t="shared" si="17"/>
        <v>0</v>
      </c>
      <c r="BI111" s="175">
        <f t="shared" si="18"/>
        <v>0</v>
      </c>
      <c r="BJ111" s="12" t="s">
        <v>75</v>
      </c>
      <c r="BK111" s="175">
        <f t="shared" si="19"/>
        <v>0</v>
      </c>
      <c r="BL111" s="12" t="s">
        <v>113</v>
      </c>
      <c r="BM111" s="12" t="s">
        <v>186</v>
      </c>
    </row>
    <row r="112" spans="2:65" s="1" customFormat="1" ht="16.5" customHeight="1">
      <c r="B112" s="29"/>
      <c r="C112" s="164" t="s">
        <v>187</v>
      </c>
      <c r="D112" s="164" t="s">
        <v>109</v>
      </c>
      <c r="E112" s="165" t="s">
        <v>188</v>
      </c>
      <c r="F112" s="166" t="s">
        <v>189</v>
      </c>
      <c r="G112" s="167" t="s">
        <v>124</v>
      </c>
      <c r="H112" s="168">
        <v>703</v>
      </c>
      <c r="I112" s="169"/>
      <c r="J112" s="170">
        <f t="shared" si="10"/>
        <v>0</v>
      </c>
      <c r="K112" s="166" t="s">
        <v>1</v>
      </c>
      <c r="L112" s="33"/>
      <c r="M112" s="171" t="s">
        <v>1</v>
      </c>
      <c r="N112" s="172" t="s">
        <v>38</v>
      </c>
      <c r="O112" s="55"/>
      <c r="P112" s="173">
        <f t="shared" si="11"/>
        <v>0</v>
      </c>
      <c r="Q112" s="173">
        <v>0</v>
      </c>
      <c r="R112" s="173">
        <f t="shared" si="12"/>
        <v>0</v>
      </c>
      <c r="S112" s="173">
        <v>0</v>
      </c>
      <c r="T112" s="174">
        <f t="shared" si="13"/>
        <v>0</v>
      </c>
      <c r="AR112" s="12" t="s">
        <v>113</v>
      </c>
      <c r="AT112" s="12" t="s">
        <v>109</v>
      </c>
      <c r="AU112" s="12" t="s">
        <v>77</v>
      </c>
      <c r="AY112" s="12" t="s">
        <v>108</v>
      </c>
      <c r="BE112" s="175">
        <f t="shared" si="14"/>
        <v>0</v>
      </c>
      <c r="BF112" s="175">
        <f t="shared" si="15"/>
        <v>0</v>
      </c>
      <c r="BG112" s="175">
        <f t="shared" si="16"/>
        <v>0</v>
      </c>
      <c r="BH112" s="175">
        <f t="shared" si="17"/>
        <v>0</v>
      </c>
      <c r="BI112" s="175">
        <f t="shared" si="18"/>
        <v>0</v>
      </c>
      <c r="BJ112" s="12" t="s">
        <v>75</v>
      </c>
      <c r="BK112" s="175">
        <f t="shared" si="19"/>
        <v>0</v>
      </c>
      <c r="BL112" s="12" t="s">
        <v>113</v>
      </c>
      <c r="BM112" s="12" t="s">
        <v>190</v>
      </c>
    </row>
    <row r="113" spans="2:65" s="1" customFormat="1" ht="16.5" customHeight="1">
      <c r="B113" s="29"/>
      <c r="C113" s="181" t="s">
        <v>141</v>
      </c>
      <c r="D113" s="181" t="s">
        <v>142</v>
      </c>
      <c r="E113" s="182" t="s">
        <v>191</v>
      </c>
      <c r="F113" s="183" t="s">
        <v>192</v>
      </c>
      <c r="G113" s="184" t="s">
        <v>124</v>
      </c>
      <c r="H113" s="185">
        <v>664</v>
      </c>
      <c r="I113" s="186"/>
      <c r="J113" s="187">
        <f t="shared" si="10"/>
        <v>0</v>
      </c>
      <c r="K113" s="183" t="s">
        <v>1</v>
      </c>
      <c r="L113" s="188"/>
      <c r="M113" s="189" t="s">
        <v>1</v>
      </c>
      <c r="N113" s="190" t="s">
        <v>38</v>
      </c>
      <c r="O113" s="55"/>
      <c r="P113" s="173">
        <f t="shared" si="11"/>
        <v>0</v>
      </c>
      <c r="Q113" s="173">
        <v>0</v>
      </c>
      <c r="R113" s="173">
        <f t="shared" si="12"/>
        <v>0</v>
      </c>
      <c r="S113" s="173">
        <v>0</v>
      </c>
      <c r="T113" s="174">
        <f t="shared" si="13"/>
        <v>0</v>
      </c>
      <c r="AR113" s="12" t="s">
        <v>120</v>
      </c>
      <c r="AT113" s="12" t="s">
        <v>142</v>
      </c>
      <c r="AU113" s="12" t="s">
        <v>77</v>
      </c>
      <c r="AY113" s="12" t="s">
        <v>108</v>
      </c>
      <c r="BE113" s="175">
        <f t="shared" si="14"/>
        <v>0</v>
      </c>
      <c r="BF113" s="175">
        <f t="shared" si="15"/>
        <v>0</v>
      </c>
      <c r="BG113" s="175">
        <f t="shared" si="16"/>
        <v>0</v>
      </c>
      <c r="BH113" s="175">
        <f t="shared" si="17"/>
        <v>0</v>
      </c>
      <c r="BI113" s="175">
        <f t="shared" si="18"/>
        <v>0</v>
      </c>
      <c r="BJ113" s="12" t="s">
        <v>75</v>
      </c>
      <c r="BK113" s="175">
        <f t="shared" si="19"/>
        <v>0</v>
      </c>
      <c r="BL113" s="12" t="s">
        <v>113</v>
      </c>
      <c r="BM113" s="12" t="s">
        <v>193</v>
      </c>
    </row>
    <row r="114" spans="2:65" s="1" customFormat="1" ht="16.5" customHeight="1">
      <c r="B114" s="29"/>
      <c r="C114" s="181" t="s">
        <v>7</v>
      </c>
      <c r="D114" s="181" t="s">
        <v>142</v>
      </c>
      <c r="E114" s="182" t="s">
        <v>194</v>
      </c>
      <c r="F114" s="183" t="s">
        <v>195</v>
      </c>
      <c r="G114" s="184" t="s">
        <v>124</v>
      </c>
      <c r="H114" s="185">
        <v>39</v>
      </c>
      <c r="I114" s="186"/>
      <c r="J114" s="187">
        <f t="shared" si="10"/>
        <v>0</v>
      </c>
      <c r="K114" s="183" t="s">
        <v>1</v>
      </c>
      <c r="L114" s="188"/>
      <c r="M114" s="189" t="s">
        <v>1</v>
      </c>
      <c r="N114" s="190" t="s">
        <v>38</v>
      </c>
      <c r="O114" s="55"/>
      <c r="P114" s="173">
        <f t="shared" si="11"/>
        <v>0</v>
      </c>
      <c r="Q114" s="173">
        <v>0</v>
      </c>
      <c r="R114" s="173">
        <f t="shared" si="12"/>
        <v>0</v>
      </c>
      <c r="S114" s="173">
        <v>0</v>
      </c>
      <c r="T114" s="174">
        <f t="shared" si="13"/>
        <v>0</v>
      </c>
      <c r="AR114" s="12" t="s">
        <v>120</v>
      </c>
      <c r="AT114" s="12" t="s">
        <v>142</v>
      </c>
      <c r="AU114" s="12" t="s">
        <v>77</v>
      </c>
      <c r="AY114" s="12" t="s">
        <v>108</v>
      </c>
      <c r="BE114" s="175">
        <f t="shared" si="14"/>
        <v>0</v>
      </c>
      <c r="BF114" s="175">
        <f t="shared" si="15"/>
        <v>0</v>
      </c>
      <c r="BG114" s="175">
        <f t="shared" si="16"/>
        <v>0</v>
      </c>
      <c r="BH114" s="175">
        <f t="shared" si="17"/>
        <v>0</v>
      </c>
      <c r="BI114" s="175">
        <f t="shared" si="18"/>
        <v>0</v>
      </c>
      <c r="BJ114" s="12" t="s">
        <v>75</v>
      </c>
      <c r="BK114" s="175">
        <f t="shared" si="19"/>
        <v>0</v>
      </c>
      <c r="BL114" s="12" t="s">
        <v>113</v>
      </c>
      <c r="BM114" s="12" t="s">
        <v>196</v>
      </c>
    </row>
    <row r="115" spans="2:65" s="1" customFormat="1" ht="16.5" customHeight="1">
      <c r="B115" s="29"/>
      <c r="C115" s="164" t="s">
        <v>146</v>
      </c>
      <c r="D115" s="164" t="s">
        <v>109</v>
      </c>
      <c r="E115" s="165" t="s">
        <v>197</v>
      </c>
      <c r="F115" s="166" t="s">
        <v>198</v>
      </c>
      <c r="G115" s="167" t="s">
        <v>124</v>
      </c>
      <c r="H115" s="168">
        <v>664</v>
      </c>
      <c r="I115" s="169"/>
      <c r="J115" s="170">
        <f t="shared" si="10"/>
        <v>0</v>
      </c>
      <c r="K115" s="166" t="s">
        <v>1</v>
      </c>
      <c r="L115" s="33"/>
      <c r="M115" s="171" t="s">
        <v>1</v>
      </c>
      <c r="N115" s="172" t="s">
        <v>38</v>
      </c>
      <c r="O115" s="55"/>
      <c r="P115" s="173">
        <f t="shared" si="11"/>
        <v>0</v>
      </c>
      <c r="Q115" s="173">
        <v>0</v>
      </c>
      <c r="R115" s="173">
        <f t="shared" si="12"/>
        <v>0</v>
      </c>
      <c r="S115" s="173">
        <v>0</v>
      </c>
      <c r="T115" s="174">
        <f t="shared" si="13"/>
        <v>0</v>
      </c>
      <c r="AR115" s="12" t="s">
        <v>113</v>
      </c>
      <c r="AT115" s="12" t="s">
        <v>109</v>
      </c>
      <c r="AU115" s="12" t="s">
        <v>77</v>
      </c>
      <c r="AY115" s="12" t="s">
        <v>108</v>
      </c>
      <c r="BE115" s="175">
        <f t="shared" si="14"/>
        <v>0</v>
      </c>
      <c r="BF115" s="175">
        <f t="shared" si="15"/>
        <v>0</v>
      </c>
      <c r="BG115" s="175">
        <f t="shared" si="16"/>
        <v>0</v>
      </c>
      <c r="BH115" s="175">
        <f t="shared" si="17"/>
        <v>0</v>
      </c>
      <c r="BI115" s="175">
        <f t="shared" si="18"/>
        <v>0</v>
      </c>
      <c r="BJ115" s="12" t="s">
        <v>75</v>
      </c>
      <c r="BK115" s="175">
        <f t="shared" si="19"/>
        <v>0</v>
      </c>
      <c r="BL115" s="12" t="s">
        <v>113</v>
      </c>
      <c r="BM115" s="12" t="s">
        <v>199</v>
      </c>
    </row>
    <row r="116" spans="2:65" s="1" customFormat="1" ht="16.5" customHeight="1">
      <c r="B116" s="29"/>
      <c r="C116" s="164" t="s">
        <v>200</v>
      </c>
      <c r="D116" s="164" t="s">
        <v>109</v>
      </c>
      <c r="E116" s="165" t="s">
        <v>201</v>
      </c>
      <c r="F116" s="166" t="s">
        <v>202</v>
      </c>
      <c r="G116" s="167" t="s">
        <v>124</v>
      </c>
      <c r="H116" s="168">
        <v>664</v>
      </c>
      <c r="I116" s="169"/>
      <c r="J116" s="170">
        <f t="shared" si="10"/>
        <v>0</v>
      </c>
      <c r="K116" s="166" t="s">
        <v>1</v>
      </c>
      <c r="L116" s="33"/>
      <c r="M116" s="171" t="s">
        <v>1</v>
      </c>
      <c r="N116" s="172" t="s">
        <v>38</v>
      </c>
      <c r="O116" s="55"/>
      <c r="P116" s="173">
        <f t="shared" si="11"/>
        <v>0</v>
      </c>
      <c r="Q116" s="173">
        <v>0</v>
      </c>
      <c r="R116" s="173">
        <f t="shared" si="12"/>
        <v>0</v>
      </c>
      <c r="S116" s="173">
        <v>0</v>
      </c>
      <c r="T116" s="174">
        <f t="shared" si="13"/>
        <v>0</v>
      </c>
      <c r="AR116" s="12" t="s">
        <v>113</v>
      </c>
      <c r="AT116" s="12" t="s">
        <v>109</v>
      </c>
      <c r="AU116" s="12" t="s">
        <v>77</v>
      </c>
      <c r="AY116" s="12" t="s">
        <v>108</v>
      </c>
      <c r="BE116" s="175">
        <f t="shared" si="14"/>
        <v>0</v>
      </c>
      <c r="BF116" s="175">
        <f t="shared" si="15"/>
        <v>0</v>
      </c>
      <c r="BG116" s="175">
        <f t="shared" si="16"/>
        <v>0</v>
      </c>
      <c r="BH116" s="175">
        <f t="shared" si="17"/>
        <v>0</v>
      </c>
      <c r="BI116" s="175">
        <f t="shared" si="18"/>
        <v>0</v>
      </c>
      <c r="BJ116" s="12" t="s">
        <v>75</v>
      </c>
      <c r="BK116" s="175">
        <f t="shared" si="19"/>
        <v>0</v>
      </c>
      <c r="BL116" s="12" t="s">
        <v>113</v>
      </c>
      <c r="BM116" s="12" t="s">
        <v>203</v>
      </c>
    </row>
    <row r="117" spans="2:65" s="1" customFormat="1" ht="16.5" customHeight="1">
      <c r="B117" s="29"/>
      <c r="C117" s="164" t="s">
        <v>150</v>
      </c>
      <c r="D117" s="164" t="s">
        <v>109</v>
      </c>
      <c r="E117" s="165" t="s">
        <v>204</v>
      </c>
      <c r="F117" s="166" t="s">
        <v>205</v>
      </c>
      <c r="G117" s="167" t="s">
        <v>124</v>
      </c>
      <c r="H117" s="168">
        <v>47</v>
      </c>
      <c r="I117" s="169"/>
      <c r="J117" s="170">
        <f t="shared" si="10"/>
        <v>0</v>
      </c>
      <c r="K117" s="166" t="s">
        <v>1</v>
      </c>
      <c r="L117" s="33"/>
      <c r="M117" s="171" t="s">
        <v>1</v>
      </c>
      <c r="N117" s="172" t="s">
        <v>38</v>
      </c>
      <c r="O117" s="55"/>
      <c r="P117" s="173">
        <f t="shared" si="11"/>
        <v>0</v>
      </c>
      <c r="Q117" s="173">
        <v>0</v>
      </c>
      <c r="R117" s="173">
        <f t="shared" si="12"/>
        <v>0</v>
      </c>
      <c r="S117" s="173">
        <v>0</v>
      </c>
      <c r="T117" s="174">
        <f t="shared" si="13"/>
        <v>0</v>
      </c>
      <c r="AR117" s="12" t="s">
        <v>113</v>
      </c>
      <c r="AT117" s="12" t="s">
        <v>109</v>
      </c>
      <c r="AU117" s="12" t="s">
        <v>77</v>
      </c>
      <c r="AY117" s="12" t="s">
        <v>108</v>
      </c>
      <c r="BE117" s="175">
        <f t="shared" si="14"/>
        <v>0</v>
      </c>
      <c r="BF117" s="175">
        <f t="shared" si="15"/>
        <v>0</v>
      </c>
      <c r="BG117" s="175">
        <f t="shared" si="16"/>
        <v>0</v>
      </c>
      <c r="BH117" s="175">
        <f t="shared" si="17"/>
        <v>0</v>
      </c>
      <c r="BI117" s="175">
        <f t="shared" si="18"/>
        <v>0</v>
      </c>
      <c r="BJ117" s="12" t="s">
        <v>75</v>
      </c>
      <c r="BK117" s="175">
        <f t="shared" si="19"/>
        <v>0</v>
      </c>
      <c r="BL117" s="12" t="s">
        <v>113</v>
      </c>
      <c r="BM117" s="12" t="s">
        <v>206</v>
      </c>
    </row>
    <row r="118" spans="2:65" s="1" customFormat="1" ht="16.5" customHeight="1">
      <c r="B118" s="29"/>
      <c r="C118" s="164" t="s">
        <v>207</v>
      </c>
      <c r="D118" s="164" t="s">
        <v>109</v>
      </c>
      <c r="E118" s="165" t="s">
        <v>208</v>
      </c>
      <c r="F118" s="166" t="s">
        <v>209</v>
      </c>
      <c r="G118" s="167" t="s">
        <v>124</v>
      </c>
      <c r="H118" s="168">
        <v>47</v>
      </c>
      <c r="I118" s="169"/>
      <c r="J118" s="170">
        <f t="shared" si="10"/>
        <v>0</v>
      </c>
      <c r="K118" s="166" t="s">
        <v>1</v>
      </c>
      <c r="L118" s="33"/>
      <c r="M118" s="171" t="s">
        <v>1</v>
      </c>
      <c r="N118" s="172" t="s">
        <v>38</v>
      </c>
      <c r="O118" s="55"/>
      <c r="P118" s="173">
        <f t="shared" si="11"/>
        <v>0</v>
      </c>
      <c r="Q118" s="173">
        <v>0</v>
      </c>
      <c r="R118" s="173">
        <f t="shared" si="12"/>
        <v>0</v>
      </c>
      <c r="S118" s="173">
        <v>0</v>
      </c>
      <c r="T118" s="174">
        <f t="shared" si="13"/>
        <v>0</v>
      </c>
      <c r="AR118" s="12" t="s">
        <v>113</v>
      </c>
      <c r="AT118" s="12" t="s">
        <v>109</v>
      </c>
      <c r="AU118" s="12" t="s">
        <v>77</v>
      </c>
      <c r="AY118" s="12" t="s">
        <v>108</v>
      </c>
      <c r="BE118" s="175">
        <f t="shared" si="14"/>
        <v>0</v>
      </c>
      <c r="BF118" s="175">
        <f t="shared" si="15"/>
        <v>0</v>
      </c>
      <c r="BG118" s="175">
        <f t="shared" si="16"/>
        <v>0</v>
      </c>
      <c r="BH118" s="175">
        <f t="shared" si="17"/>
        <v>0</v>
      </c>
      <c r="BI118" s="175">
        <f t="shared" si="18"/>
        <v>0</v>
      </c>
      <c r="BJ118" s="12" t="s">
        <v>75</v>
      </c>
      <c r="BK118" s="175">
        <f t="shared" si="19"/>
        <v>0</v>
      </c>
      <c r="BL118" s="12" t="s">
        <v>113</v>
      </c>
      <c r="BM118" s="12" t="s">
        <v>210</v>
      </c>
    </row>
    <row r="119" spans="2:65" s="10" customFormat="1" ht="22.9" customHeight="1">
      <c r="B119" s="150"/>
      <c r="C119" s="151"/>
      <c r="D119" s="152" t="s">
        <v>66</v>
      </c>
      <c r="E119" s="179" t="s">
        <v>211</v>
      </c>
      <c r="F119" s="179" t="s">
        <v>212</v>
      </c>
      <c r="G119" s="151"/>
      <c r="H119" s="151"/>
      <c r="I119" s="154"/>
      <c r="J119" s="180">
        <f>BK119</f>
        <v>0</v>
      </c>
      <c r="K119" s="151"/>
      <c r="L119" s="156"/>
      <c r="M119" s="157"/>
      <c r="N119" s="158"/>
      <c r="O119" s="158"/>
      <c r="P119" s="159">
        <f>SUM(P120:P124)</f>
        <v>0</v>
      </c>
      <c r="Q119" s="158"/>
      <c r="R119" s="159">
        <f>SUM(R120:R124)</f>
        <v>0</v>
      </c>
      <c r="S119" s="158"/>
      <c r="T119" s="160">
        <f>SUM(T120:T124)</f>
        <v>0</v>
      </c>
      <c r="AR119" s="161" t="s">
        <v>75</v>
      </c>
      <c r="AT119" s="162" t="s">
        <v>66</v>
      </c>
      <c r="AU119" s="162" t="s">
        <v>75</v>
      </c>
      <c r="AY119" s="161" t="s">
        <v>108</v>
      </c>
      <c r="BK119" s="163">
        <f>SUM(BK120:BK124)</f>
        <v>0</v>
      </c>
    </row>
    <row r="120" spans="2:65" s="1" customFormat="1" ht="16.5" customHeight="1">
      <c r="B120" s="29"/>
      <c r="C120" s="164" t="s">
        <v>153</v>
      </c>
      <c r="D120" s="164" t="s">
        <v>109</v>
      </c>
      <c r="E120" s="165" t="s">
        <v>213</v>
      </c>
      <c r="F120" s="166" t="s">
        <v>214</v>
      </c>
      <c r="G120" s="167" t="s">
        <v>185</v>
      </c>
      <c r="H120" s="168">
        <v>1094.67</v>
      </c>
      <c r="I120" s="169"/>
      <c r="J120" s="170">
        <f>ROUND(I120*H120,2)</f>
        <v>0</v>
      </c>
      <c r="K120" s="166" t="s">
        <v>1</v>
      </c>
      <c r="L120" s="33"/>
      <c r="M120" s="171" t="s">
        <v>1</v>
      </c>
      <c r="N120" s="172" t="s">
        <v>38</v>
      </c>
      <c r="O120" s="5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2" t="s">
        <v>113</v>
      </c>
      <c r="AT120" s="12" t="s">
        <v>109</v>
      </c>
      <c r="AU120" s="12" t="s">
        <v>77</v>
      </c>
      <c r="AY120" s="12" t="s">
        <v>108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2" t="s">
        <v>75</v>
      </c>
      <c r="BK120" s="175">
        <f>ROUND(I120*H120,2)</f>
        <v>0</v>
      </c>
      <c r="BL120" s="12" t="s">
        <v>113</v>
      </c>
      <c r="BM120" s="12" t="s">
        <v>215</v>
      </c>
    </row>
    <row r="121" spans="2:65" s="1" customFormat="1" ht="16.5" customHeight="1">
      <c r="B121" s="29"/>
      <c r="C121" s="164" t="s">
        <v>216</v>
      </c>
      <c r="D121" s="164" t="s">
        <v>109</v>
      </c>
      <c r="E121" s="165" t="s">
        <v>217</v>
      </c>
      <c r="F121" s="166" t="s">
        <v>218</v>
      </c>
      <c r="G121" s="167" t="s">
        <v>185</v>
      </c>
      <c r="H121" s="168">
        <v>10946.7</v>
      </c>
      <c r="I121" s="169"/>
      <c r="J121" s="170">
        <f>ROUND(I121*H121,2)</f>
        <v>0</v>
      </c>
      <c r="K121" s="166" t="s">
        <v>1</v>
      </c>
      <c r="L121" s="33"/>
      <c r="M121" s="171" t="s">
        <v>1</v>
      </c>
      <c r="N121" s="172" t="s">
        <v>38</v>
      </c>
      <c r="O121" s="55"/>
      <c r="P121" s="173">
        <f>O121*H121</f>
        <v>0</v>
      </c>
      <c r="Q121" s="173">
        <v>0</v>
      </c>
      <c r="R121" s="173">
        <f>Q121*H121</f>
        <v>0</v>
      </c>
      <c r="S121" s="173">
        <v>0</v>
      </c>
      <c r="T121" s="174">
        <f>S121*H121</f>
        <v>0</v>
      </c>
      <c r="AR121" s="12" t="s">
        <v>113</v>
      </c>
      <c r="AT121" s="12" t="s">
        <v>109</v>
      </c>
      <c r="AU121" s="12" t="s">
        <v>77</v>
      </c>
      <c r="AY121" s="12" t="s">
        <v>108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2" t="s">
        <v>75</v>
      </c>
      <c r="BK121" s="175">
        <f>ROUND(I121*H121,2)</f>
        <v>0</v>
      </c>
      <c r="BL121" s="12" t="s">
        <v>113</v>
      </c>
      <c r="BM121" s="12" t="s">
        <v>219</v>
      </c>
    </row>
    <row r="122" spans="2:65" s="1" customFormat="1" ht="16.5" customHeight="1">
      <c r="B122" s="29"/>
      <c r="C122" s="164" t="s">
        <v>158</v>
      </c>
      <c r="D122" s="164" t="s">
        <v>109</v>
      </c>
      <c r="E122" s="165" t="s">
        <v>220</v>
      </c>
      <c r="F122" s="166" t="s">
        <v>221</v>
      </c>
      <c r="G122" s="167" t="s">
        <v>185</v>
      </c>
      <c r="H122" s="168">
        <v>1094.67</v>
      </c>
      <c r="I122" s="169"/>
      <c r="J122" s="170">
        <f>ROUND(I122*H122,2)</f>
        <v>0</v>
      </c>
      <c r="K122" s="166" t="s">
        <v>1</v>
      </c>
      <c r="L122" s="33"/>
      <c r="M122" s="171" t="s">
        <v>1</v>
      </c>
      <c r="N122" s="172" t="s">
        <v>38</v>
      </c>
      <c r="O122" s="55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2" t="s">
        <v>113</v>
      </c>
      <c r="AT122" s="12" t="s">
        <v>109</v>
      </c>
      <c r="AU122" s="12" t="s">
        <v>77</v>
      </c>
      <c r="AY122" s="12" t="s">
        <v>108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2" t="s">
        <v>75</v>
      </c>
      <c r="BK122" s="175">
        <f>ROUND(I122*H122,2)</f>
        <v>0</v>
      </c>
      <c r="BL122" s="12" t="s">
        <v>113</v>
      </c>
      <c r="BM122" s="12" t="s">
        <v>222</v>
      </c>
    </row>
    <row r="123" spans="2:65" s="1" customFormat="1" ht="16.5" customHeight="1">
      <c r="B123" s="29"/>
      <c r="C123" s="164" t="s">
        <v>223</v>
      </c>
      <c r="D123" s="164" t="s">
        <v>109</v>
      </c>
      <c r="E123" s="165" t="s">
        <v>224</v>
      </c>
      <c r="F123" s="166" t="s">
        <v>225</v>
      </c>
      <c r="G123" s="167" t="s">
        <v>185</v>
      </c>
      <c r="H123" s="168">
        <v>229.39</v>
      </c>
      <c r="I123" s="169"/>
      <c r="J123" s="170">
        <f>ROUND(I123*H123,2)</f>
        <v>0</v>
      </c>
      <c r="K123" s="166" t="s">
        <v>1</v>
      </c>
      <c r="L123" s="33"/>
      <c r="M123" s="171" t="s">
        <v>1</v>
      </c>
      <c r="N123" s="172" t="s">
        <v>38</v>
      </c>
      <c r="O123" s="55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AR123" s="12" t="s">
        <v>113</v>
      </c>
      <c r="AT123" s="12" t="s">
        <v>109</v>
      </c>
      <c r="AU123" s="12" t="s">
        <v>77</v>
      </c>
      <c r="AY123" s="12" t="s">
        <v>108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2" t="s">
        <v>75</v>
      </c>
      <c r="BK123" s="175">
        <f>ROUND(I123*H123,2)</f>
        <v>0</v>
      </c>
      <c r="BL123" s="12" t="s">
        <v>113</v>
      </c>
      <c r="BM123" s="12" t="s">
        <v>226</v>
      </c>
    </row>
    <row r="124" spans="2:65" s="1" customFormat="1" ht="16.5" customHeight="1">
      <c r="B124" s="29"/>
      <c r="C124" s="164" t="s">
        <v>161</v>
      </c>
      <c r="D124" s="164" t="s">
        <v>109</v>
      </c>
      <c r="E124" s="165" t="s">
        <v>227</v>
      </c>
      <c r="F124" s="166" t="s">
        <v>228</v>
      </c>
      <c r="G124" s="167" t="s">
        <v>185</v>
      </c>
      <c r="H124" s="168">
        <v>865.28499999999997</v>
      </c>
      <c r="I124" s="169"/>
      <c r="J124" s="170">
        <f>ROUND(I124*H124,2)</f>
        <v>0</v>
      </c>
      <c r="K124" s="166" t="s">
        <v>1</v>
      </c>
      <c r="L124" s="33"/>
      <c r="M124" s="171" t="s">
        <v>1</v>
      </c>
      <c r="N124" s="172" t="s">
        <v>38</v>
      </c>
      <c r="O124" s="55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AR124" s="12" t="s">
        <v>113</v>
      </c>
      <c r="AT124" s="12" t="s">
        <v>109</v>
      </c>
      <c r="AU124" s="12" t="s">
        <v>77</v>
      </c>
      <c r="AY124" s="12" t="s">
        <v>108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2" t="s">
        <v>75</v>
      </c>
      <c r="BK124" s="175">
        <f>ROUND(I124*H124,2)</f>
        <v>0</v>
      </c>
      <c r="BL124" s="12" t="s">
        <v>113</v>
      </c>
      <c r="BM124" s="12" t="s">
        <v>229</v>
      </c>
    </row>
    <row r="125" spans="2:65" s="10" customFormat="1" ht="22.9" customHeight="1">
      <c r="B125" s="150"/>
      <c r="C125" s="151"/>
      <c r="D125" s="152" t="s">
        <v>66</v>
      </c>
      <c r="E125" s="179" t="s">
        <v>230</v>
      </c>
      <c r="F125" s="179" t="s">
        <v>231</v>
      </c>
      <c r="G125" s="151"/>
      <c r="H125" s="151"/>
      <c r="I125" s="154"/>
      <c r="J125" s="180">
        <f>BK125</f>
        <v>0</v>
      </c>
      <c r="K125" s="151"/>
      <c r="L125" s="156"/>
      <c r="M125" s="157"/>
      <c r="N125" s="158"/>
      <c r="O125" s="158"/>
      <c r="P125" s="159">
        <f>SUM(P126:P127)</f>
        <v>0</v>
      </c>
      <c r="Q125" s="158"/>
      <c r="R125" s="159">
        <f>SUM(R126:R127)</f>
        <v>0</v>
      </c>
      <c r="S125" s="158"/>
      <c r="T125" s="160">
        <f>SUM(T126:T127)</f>
        <v>0</v>
      </c>
      <c r="AR125" s="161" t="s">
        <v>75</v>
      </c>
      <c r="AT125" s="162" t="s">
        <v>66</v>
      </c>
      <c r="AU125" s="162" t="s">
        <v>75</v>
      </c>
      <c r="AY125" s="161" t="s">
        <v>108</v>
      </c>
      <c r="BK125" s="163">
        <f>SUM(BK126:BK127)</f>
        <v>0</v>
      </c>
    </row>
    <row r="126" spans="2:65" s="1" customFormat="1" ht="16.5" customHeight="1">
      <c r="B126" s="29"/>
      <c r="C126" s="164" t="s">
        <v>232</v>
      </c>
      <c r="D126" s="164" t="s">
        <v>109</v>
      </c>
      <c r="E126" s="165" t="s">
        <v>233</v>
      </c>
      <c r="F126" s="166" t="s">
        <v>234</v>
      </c>
      <c r="G126" s="167" t="s">
        <v>185</v>
      </c>
      <c r="H126" s="168">
        <v>1192.7460000000001</v>
      </c>
      <c r="I126" s="169"/>
      <c r="J126" s="170">
        <f>ROUND(I126*H126,2)</f>
        <v>0</v>
      </c>
      <c r="K126" s="166" t="s">
        <v>1</v>
      </c>
      <c r="L126" s="33"/>
      <c r="M126" s="171" t="s">
        <v>1</v>
      </c>
      <c r="N126" s="172" t="s">
        <v>38</v>
      </c>
      <c r="O126" s="55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2" t="s">
        <v>113</v>
      </c>
      <c r="AT126" s="12" t="s">
        <v>109</v>
      </c>
      <c r="AU126" s="12" t="s">
        <v>77</v>
      </c>
      <c r="AY126" s="12" t="s">
        <v>108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2" t="s">
        <v>75</v>
      </c>
      <c r="BK126" s="175">
        <f>ROUND(I126*H126,2)</f>
        <v>0</v>
      </c>
      <c r="BL126" s="12" t="s">
        <v>113</v>
      </c>
      <c r="BM126" s="12" t="s">
        <v>235</v>
      </c>
    </row>
    <row r="127" spans="2:65" s="1" customFormat="1" ht="16.5" customHeight="1">
      <c r="B127" s="29"/>
      <c r="C127" s="164" t="s">
        <v>165</v>
      </c>
      <c r="D127" s="164" t="s">
        <v>109</v>
      </c>
      <c r="E127" s="165" t="s">
        <v>236</v>
      </c>
      <c r="F127" s="166" t="s">
        <v>237</v>
      </c>
      <c r="G127" s="167" t="s">
        <v>185</v>
      </c>
      <c r="H127" s="168">
        <v>1192.7460000000001</v>
      </c>
      <c r="I127" s="169"/>
      <c r="J127" s="170">
        <f>ROUND(I127*H127,2)</f>
        <v>0</v>
      </c>
      <c r="K127" s="166" t="s">
        <v>1</v>
      </c>
      <c r="L127" s="33"/>
      <c r="M127" s="171" t="s">
        <v>1</v>
      </c>
      <c r="N127" s="172" t="s">
        <v>38</v>
      </c>
      <c r="O127" s="55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AR127" s="12" t="s">
        <v>113</v>
      </c>
      <c r="AT127" s="12" t="s">
        <v>109</v>
      </c>
      <c r="AU127" s="12" t="s">
        <v>77</v>
      </c>
      <c r="AY127" s="12" t="s">
        <v>108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2" t="s">
        <v>75</v>
      </c>
      <c r="BK127" s="175">
        <f>ROUND(I127*H127,2)</f>
        <v>0</v>
      </c>
      <c r="BL127" s="12" t="s">
        <v>113</v>
      </c>
      <c r="BM127" s="12" t="s">
        <v>238</v>
      </c>
    </row>
    <row r="128" spans="2:65" s="10" customFormat="1" ht="25.9" customHeight="1">
      <c r="B128" s="150"/>
      <c r="C128" s="151"/>
      <c r="D128" s="152" t="s">
        <v>66</v>
      </c>
      <c r="E128" s="153" t="s">
        <v>239</v>
      </c>
      <c r="F128" s="153" t="s">
        <v>240</v>
      </c>
      <c r="G128" s="151"/>
      <c r="H128" s="151"/>
      <c r="I128" s="154"/>
      <c r="J128" s="155">
        <f>BK128</f>
        <v>0</v>
      </c>
      <c r="K128" s="151"/>
      <c r="L128" s="156"/>
      <c r="M128" s="157"/>
      <c r="N128" s="158"/>
      <c r="O128" s="158"/>
      <c r="P128" s="159">
        <f>SUM(P129:P138)</f>
        <v>0</v>
      </c>
      <c r="Q128" s="158"/>
      <c r="R128" s="159">
        <f>SUM(R129:R138)</f>
        <v>0</v>
      </c>
      <c r="S128" s="158"/>
      <c r="T128" s="160">
        <f>SUM(T129:T138)</f>
        <v>0</v>
      </c>
      <c r="AR128" s="161" t="s">
        <v>130</v>
      </c>
      <c r="AT128" s="162" t="s">
        <v>66</v>
      </c>
      <c r="AU128" s="162" t="s">
        <v>67</v>
      </c>
      <c r="AY128" s="161" t="s">
        <v>108</v>
      </c>
      <c r="BK128" s="163">
        <f>SUM(BK129:BK138)</f>
        <v>0</v>
      </c>
    </row>
    <row r="129" spans="2:65" s="1" customFormat="1" ht="16.5" customHeight="1">
      <c r="B129" s="29"/>
      <c r="C129" s="164" t="s">
        <v>241</v>
      </c>
      <c r="D129" s="164" t="s">
        <v>109</v>
      </c>
      <c r="E129" s="165" t="s">
        <v>242</v>
      </c>
      <c r="F129" s="166" t="s">
        <v>243</v>
      </c>
      <c r="G129" s="167" t="s">
        <v>112</v>
      </c>
      <c r="H129" s="168">
        <v>1</v>
      </c>
      <c r="I129" s="169"/>
      <c r="J129" s="170">
        <f>ROUND(I129*H129,2)</f>
        <v>0</v>
      </c>
      <c r="K129" s="166" t="s">
        <v>244</v>
      </c>
      <c r="L129" s="33"/>
      <c r="M129" s="171" t="s">
        <v>1</v>
      </c>
      <c r="N129" s="172" t="s">
        <v>38</v>
      </c>
      <c r="O129" s="55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2" t="s">
        <v>245</v>
      </c>
      <c r="AT129" s="12" t="s">
        <v>109</v>
      </c>
      <c r="AU129" s="12" t="s">
        <v>75</v>
      </c>
      <c r="AY129" s="12" t="s">
        <v>108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2" t="s">
        <v>75</v>
      </c>
      <c r="BK129" s="175">
        <f>ROUND(I129*H129,2)</f>
        <v>0</v>
      </c>
      <c r="BL129" s="12" t="s">
        <v>245</v>
      </c>
      <c r="BM129" s="12" t="s">
        <v>246</v>
      </c>
    </row>
    <row r="130" spans="2:65" s="1" customFormat="1" ht="39">
      <c r="B130" s="29"/>
      <c r="C130" s="30"/>
      <c r="D130" s="176" t="s">
        <v>114</v>
      </c>
      <c r="E130" s="30"/>
      <c r="F130" s="177" t="s">
        <v>247</v>
      </c>
      <c r="G130" s="30"/>
      <c r="H130" s="30"/>
      <c r="I130" s="94"/>
      <c r="J130" s="30"/>
      <c r="K130" s="30"/>
      <c r="L130" s="33"/>
      <c r="M130" s="178"/>
      <c r="N130" s="55"/>
      <c r="O130" s="55"/>
      <c r="P130" s="55"/>
      <c r="Q130" s="55"/>
      <c r="R130" s="55"/>
      <c r="S130" s="55"/>
      <c r="T130" s="56"/>
      <c r="AT130" s="12" t="s">
        <v>114</v>
      </c>
      <c r="AU130" s="12" t="s">
        <v>75</v>
      </c>
    </row>
    <row r="131" spans="2:65" s="1" customFormat="1" ht="16.5" customHeight="1">
      <c r="B131" s="29"/>
      <c r="C131" s="164" t="s">
        <v>169</v>
      </c>
      <c r="D131" s="164" t="s">
        <v>109</v>
      </c>
      <c r="E131" s="165" t="s">
        <v>248</v>
      </c>
      <c r="F131" s="166" t="s">
        <v>249</v>
      </c>
      <c r="G131" s="167" t="s">
        <v>112</v>
      </c>
      <c r="H131" s="168">
        <v>1</v>
      </c>
      <c r="I131" s="169"/>
      <c r="J131" s="170">
        <f>ROUND(I131*H131,2)</f>
        <v>0</v>
      </c>
      <c r="K131" s="166" t="s">
        <v>244</v>
      </c>
      <c r="L131" s="33"/>
      <c r="M131" s="171" t="s">
        <v>1</v>
      </c>
      <c r="N131" s="172" t="s">
        <v>38</v>
      </c>
      <c r="O131" s="55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AR131" s="12" t="s">
        <v>245</v>
      </c>
      <c r="AT131" s="12" t="s">
        <v>109</v>
      </c>
      <c r="AU131" s="12" t="s">
        <v>75</v>
      </c>
      <c r="AY131" s="12" t="s">
        <v>108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2" t="s">
        <v>75</v>
      </c>
      <c r="BK131" s="175">
        <f>ROUND(I131*H131,2)</f>
        <v>0</v>
      </c>
      <c r="BL131" s="12" t="s">
        <v>245</v>
      </c>
      <c r="BM131" s="12" t="s">
        <v>250</v>
      </c>
    </row>
    <row r="132" spans="2:65" s="1" customFormat="1" ht="19.5">
      <c r="B132" s="29"/>
      <c r="C132" s="30"/>
      <c r="D132" s="176" t="s">
        <v>114</v>
      </c>
      <c r="E132" s="30"/>
      <c r="F132" s="177" t="s">
        <v>251</v>
      </c>
      <c r="G132" s="30"/>
      <c r="H132" s="30"/>
      <c r="I132" s="94"/>
      <c r="J132" s="30"/>
      <c r="K132" s="30"/>
      <c r="L132" s="33"/>
      <c r="M132" s="178"/>
      <c r="N132" s="55"/>
      <c r="O132" s="55"/>
      <c r="P132" s="55"/>
      <c r="Q132" s="55"/>
      <c r="R132" s="55"/>
      <c r="S132" s="55"/>
      <c r="T132" s="56"/>
      <c r="AT132" s="12" t="s">
        <v>114</v>
      </c>
      <c r="AU132" s="12" t="s">
        <v>75</v>
      </c>
    </row>
    <row r="133" spans="2:65" s="1" customFormat="1" ht="16.5" customHeight="1">
      <c r="B133" s="29"/>
      <c r="C133" s="164" t="s">
        <v>252</v>
      </c>
      <c r="D133" s="164" t="s">
        <v>109</v>
      </c>
      <c r="E133" s="165" t="s">
        <v>253</v>
      </c>
      <c r="F133" s="166" t="s">
        <v>254</v>
      </c>
      <c r="G133" s="167" t="s">
        <v>112</v>
      </c>
      <c r="H133" s="168">
        <v>1</v>
      </c>
      <c r="I133" s="169"/>
      <c r="J133" s="170">
        <f>ROUND(I133*H133,2)</f>
        <v>0</v>
      </c>
      <c r="K133" s="166" t="s">
        <v>244</v>
      </c>
      <c r="L133" s="33"/>
      <c r="M133" s="171" t="s">
        <v>1</v>
      </c>
      <c r="N133" s="172" t="s">
        <v>38</v>
      </c>
      <c r="O133" s="55"/>
      <c r="P133" s="173">
        <f>O133*H133</f>
        <v>0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AR133" s="12" t="s">
        <v>245</v>
      </c>
      <c r="AT133" s="12" t="s">
        <v>109</v>
      </c>
      <c r="AU133" s="12" t="s">
        <v>75</v>
      </c>
      <c r="AY133" s="12" t="s">
        <v>108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2" t="s">
        <v>75</v>
      </c>
      <c r="BK133" s="175">
        <f>ROUND(I133*H133,2)</f>
        <v>0</v>
      </c>
      <c r="BL133" s="12" t="s">
        <v>245</v>
      </c>
      <c r="BM133" s="12" t="s">
        <v>255</v>
      </c>
    </row>
    <row r="134" spans="2:65" s="1" customFormat="1" ht="29.25">
      <c r="B134" s="29"/>
      <c r="C134" s="30"/>
      <c r="D134" s="176" t="s">
        <v>114</v>
      </c>
      <c r="E134" s="30"/>
      <c r="F134" s="177" t="s">
        <v>256</v>
      </c>
      <c r="G134" s="30"/>
      <c r="H134" s="30"/>
      <c r="I134" s="94"/>
      <c r="J134" s="30"/>
      <c r="K134" s="30"/>
      <c r="L134" s="33"/>
      <c r="M134" s="178"/>
      <c r="N134" s="55"/>
      <c r="O134" s="55"/>
      <c r="P134" s="55"/>
      <c r="Q134" s="55"/>
      <c r="R134" s="55"/>
      <c r="S134" s="55"/>
      <c r="T134" s="56"/>
      <c r="AT134" s="12" t="s">
        <v>114</v>
      </c>
      <c r="AU134" s="12" t="s">
        <v>75</v>
      </c>
    </row>
    <row r="135" spans="2:65" s="1" customFormat="1" ht="16.5" customHeight="1">
      <c r="B135" s="29"/>
      <c r="C135" s="164" t="s">
        <v>177</v>
      </c>
      <c r="D135" s="164" t="s">
        <v>109</v>
      </c>
      <c r="E135" s="165" t="s">
        <v>257</v>
      </c>
      <c r="F135" s="166" t="s">
        <v>258</v>
      </c>
      <c r="G135" s="167" t="s">
        <v>112</v>
      </c>
      <c r="H135" s="168">
        <v>1</v>
      </c>
      <c r="I135" s="169"/>
      <c r="J135" s="170">
        <f>ROUND(I135*H135,2)</f>
        <v>0</v>
      </c>
      <c r="K135" s="166" t="s">
        <v>244</v>
      </c>
      <c r="L135" s="33"/>
      <c r="M135" s="171" t="s">
        <v>1</v>
      </c>
      <c r="N135" s="172" t="s">
        <v>38</v>
      </c>
      <c r="O135" s="55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AR135" s="12" t="s">
        <v>245</v>
      </c>
      <c r="AT135" s="12" t="s">
        <v>109</v>
      </c>
      <c r="AU135" s="12" t="s">
        <v>75</v>
      </c>
      <c r="AY135" s="12" t="s">
        <v>108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2" t="s">
        <v>75</v>
      </c>
      <c r="BK135" s="175">
        <f>ROUND(I135*H135,2)</f>
        <v>0</v>
      </c>
      <c r="BL135" s="12" t="s">
        <v>245</v>
      </c>
      <c r="BM135" s="12" t="s">
        <v>259</v>
      </c>
    </row>
    <row r="136" spans="2:65" s="1" customFormat="1" ht="39">
      <c r="B136" s="29"/>
      <c r="C136" s="30"/>
      <c r="D136" s="176" t="s">
        <v>114</v>
      </c>
      <c r="E136" s="30"/>
      <c r="F136" s="177" t="s">
        <v>260</v>
      </c>
      <c r="G136" s="30"/>
      <c r="H136" s="30"/>
      <c r="I136" s="94"/>
      <c r="J136" s="30"/>
      <c r="K136" s="30"/>
      <c r="L136" s="33"/>
      <c r="M136" s="178"/>
      <c r="N136" s="55"/>
      <c r="O136" s="55"/>
      <c r="P136" s="55"/>
      <c r="Q136" s="55"/>
      <c r="R136" s="55"/>
      <c r="S136" s="55"/>
      <c r="T136" s="56"/>
      <c r="AT136" s="12" t="s">
        <v>114</v>
      </c>
      <c r="AU136" s="12" t="s">
        <v>75</v>
      </c>
    </row>
    <row r="137" spans="2:65" s="1" customFormat="1" ht="16.5" customHeight="1">
      <c r="B137" s="29"/>
      <c r="C137" s="164" t="s">
        <v>261</v>
      </c>
      <c r="D137" s="164" t="s">
        <v>109</v>
      </c>
      <c r="E137" s="165" t="s">
        <v>262</v>
      </c>
      <c r="F137" s="166" t="s">
        <v>263</v>
      </c>
      <c r="G137" s="167" t="s">
        <v>112</v>
      </c>
      <c r="H137" s="168">
        <v>1</v>
      </c>
      <c r="I137" s="169"/>
      <c r="J137" s="170">
        <f>ROUND(I137*H137,2)</f>
        <v>0</v>
      </c>
      <c r="K137" s="166" t="s">
        <v>244</v>
      </c>
      <c r="L137" s="33"/>
      <c r="M137" s="171" t="s">
        <v>1</v>
      </c>
      <c r="N137" s="172" t="s">
        <v>38</v>
      </c>
      <c r="O137" s="55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2" t="s">
        <v>245</v>
      </c>
      <c r="AT137" s="12" t="s">
        <v>109</v>
      </c>
      <c r="AU137" s="12" t="s">
        <v>75</v>
      </c>
      <c r="AY137" s="12" t="s">
        <v>108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2" t="s">
        <v>75</v>
      </c>
      <c r="BK137" s="175">
        <f>ROUND(I137*H137,2)</f>
        <v>0</v>
      </c>
      <c r="BL137" s="12" t="s">
        <v>245</v>
      </c>
      <c r="BM137" s="12" t="s">
        <v>264</v>
      </c>
    </row>
    <row r="138" spans="2:65" s="1" customFormat="1" ht="29.25">
      <c r="B138" s="29"/>
      <c r="C138" s="30"/>
      <c r="D138" s="176" t="s">
        <v>114</v>
      </c>
      <c r="E138" s="30"/>
      <c r="F138" s="177" t="s">
        <v>265</v>
      </c>
      <c r="G138" s="30"/>
      <c r="H138" s="30"/>
      <c r="I138" s="94"/>
      <c r="J138" s="30"/>
      <c r="K138" s="30"/>
      <c r="L138" s="33"/>
      <c r="M138" s="178"/>
      <c r="N138" s="55"/>
      <c r="O138" s="55"/>
      <c r="P138" s="55"/>
      <c r="Q138" s="55"/>
      <c r="R138" s="55"/>
      <c r="S138" s="55"/>
      <c r="T138" s="56"/>
      <c r="AT138" s="12" t="s">
        <v>114</v>
      </c>
      <c r="AU138" s="12" t="s">
        <v>75</v>
      </c>
    </row>
    <row r="139" spans="2:65" s="10" customFormat="1" ht="25.9" customHeight="1">
      <c r="B139" s="150"/>
      <c r="C139" s="151"/>
      <c r="D139" s="152" t="s">
        <v>66</v>
      </c>
      <c r="E139" s="153" t="s">
        <v>266</v>
      </c>
      <c r="F139" s="153" t="s">
        <v>267</v>
      </c>
      <c r="G139" s="151"/>
      <c r="H139" s="151"/>
      <c r="I139" s="154"/>
      <c r="J139" s="155">
        <f>BK139</f>
        <v>0</v>
      </c>
      <c r="K139" s="151"/>
      <c r="L139" s="156"/>
      <c r="M139" s="157"/>
      <c r="N139" s="158"/>
      <c r="O139" s="158"/>
      <c r="P139" s="159">
        <f>SUM(P140:P149)</f>
        <v>0</v>
      </c>
      <c r="Q139" s="158"/>
      <c r="R139" s="159">
        <f>SUM(R140:R149)</f>
        <v>0</v>
      </c>
      <c r="S139" s="158"/>
      <c r="T139" s="160">
        <f>SUM(T140:T149)</f>
        <v>0</v>
      </c>
      <c r="AR139" s="161" t="s">
        <v>130</v>
      </c>
      <c r="AT139" s="162" t="s">
        <v>66</v>
      </c>
      <c r="AU139" s="162" t="s">
        <v>67</v>
      </c>
      <c r="AY139" s="161" t="s">
        <v>108</v>
      </c>
      <c r="BK139" s="163">
        <f>SUM(BK140:BK149)</f>
        <v>0</v>
      </c>
    </row>
    <row r="140" spans="2:65" s="1" customFormat="1" ht="16.5" customHeight="1">
      <c r="B140" s="29"/>
      <c r="C140" s="164" t="s">
        <v>268</v>
      </c>
      <c r="D140" s="164" t="s">
        <v>109</v>
      </c>
      <c r="E140" s="165" t="s">
        <v>269</v>
      </c>
      <c r="F140" s="166" t="s">
        <v>270</v>
      </c>
      <c r="G140" s="167" t="s">
        <v>112</v>
      </c>
      <c r="H140" s="168">
        <v>1</v>
      </c>
      <c r="I140" s="169"/>
      <c r="J140" s="170">
        <f>ROUND(I140*H140,2)</f>
        <v>0</v>
      </c>
      <c r="K140" s="166" t="s">
        <v>1</v>
      </c>
      <c r="L140" s="33"/>
      <c r="M140" s="171" t="s">
        <v>1</v>
      </c>
      <c r="N140" s="172" t="s">
        <v>38</v>
      </c>
      <c r="O140" s="55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AR140" s="12" t="s">
        <v>245</v>
      </c>
      <c r="AT140" s="12" t="s">
        <v>109</v>
      </c>
      <c r="AU140" s="12" t="s">
        <v>75</v>
      </c>
      <c r="AY140" s="12" t="s">
        <v>108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2" t="s">
        <v>75</v>
      </c>
      <c r="BK140" s="175">
        <f>ROUND(I140*H140,2)</f>
        <v>0</v>
      </c>
      <c r="BL140" s="12" t="s">
        <v>245</v>
      </c>
      <c r="BM140" s="12" t="s">
        <v>271</v>
      </c>
    </row>
    <row r="141" spans="2:65" s="1" customFormat="1" ht="29.25">
      <c r="B141" s="29"/>
      <c r="C141" s="30"/>
      <c r="D141" s="176" t="s">
        <v>114</v>
      </c>
      <c r="E141" s="30"/>
      <c r="F141" s="177" t="s">
        <v>272</v>
      </c>
      <c r="G141" s="30"/>
      <c r="H141" s="30"/>
      <c r="I141" s="94"/>
      <c r="J141" s="30"/>
      <c r="K141" s="30"/>
      <c r="L141" s="33"/>
      <c r="M141" s="178"/>
      <c r="N141" s="55"/>
      <c r="O141" s="55"/>
      <c r="P141" s="55"/>
      <c r="Q141" s="55"/>
      <c r="R141" s="55"/>
      <c r="S141" s="55"/>
      <c r="T141" s="56"/>
      <c r="AT141" s="12" t="s">
        <v>114</v>
      </c>
      <c r="AU141" s="12" t="s">
        <v>75</v>
      </c>
    </row>
    <row r="142" spans="2:65" s="1" customFormat="1" ht="16.5" customHeight="1">
      <c r="B142" s="29"/>
      <c r="C142" s="164" t="s">
        <v>273</v>
      </c>
      <c r="D142" s="164" t="s">
        <v>109</v>
      </c>
      <c r="E142" s="165" t="s">
        <v>274</v>
      </c>
      <c r="F142" s="166" t="s">
        <v>275</v>
      </c>
      <c r="G142" s="167" t="s">
        <v>112</v>
      </c>
      <c r="H142" s="168">
        <v>1</v>
      </c>
      <c r="I142" s="169"/>
      <c r="J142" s="170">
        <f>ROUND(I142*H142,2)</f>
        <v>0</v>
      </c>
      <c r="K142" s="166" t="s">
        <v>1</v>
      </c>
      <c r="L142" s="33"/>
      <c r="M142" s="171" t="s">
        <v>1</v>
      </c>
      <c r="N142" s="172" t="s">
        <v>38</v>
      </c>
      <c r="O142" s="55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2" t="s">
        <v>245</v>
      </c>
      <c r="AT142" s="12" t="s">
        <v>109</v>
      </c>
      <c r="AU142" s="12" t="s">
        <v>75</v>
      </c>
      <c r="AY142" s="12" t="s">
        <v>108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2" t="s">
        <v>75</v>
      </c>
      <c r="BK142" s="175">
        <f>ROUND(I142*H142,2)</f>
        <v>0</v>
      </c>
      <c r="BL142" s="12" t="s">
        <v>245</v>
      </c>
      <c r="BM142" s="12" t="s">
        <v>276</v>
      </c>
    </row>
    <row r="143" spans="2:65" s="1" customFormat="1" ht="29.25">
      <c r="B143" s="29"/>
      <c r="C143" s="30"/>
      <c r="D143" s="176" t="s">
        <v>114</v>
      </c>
      <c r="E143" s="30"/>
      <c r="F143" s="177" t="s">
        <v>277</v>
      </c>
      <c r="G143" s="30"/>
      <c r="H143" s="30"/>
      <c r="I143" s="94"/>
      <c r="J143" s="30"/>
      <c r="K143" s="30"/>
      <c r="L143" s="33"/>
      <c r="M143" s="178"/>
      <c r="N143" s="55"/>
      <c r="O143" s="55"/>
      <c r="P143" s="55"/>
      <c r="Q143" s="55"/>
      <c r="R143" s="55"/>
      <c r="S143" s="55"/>
      <c r="T143" s="56"/>
      <c r="AT143" s="12" t="s">
        <v>114</v>
      </c>
      <c r="AU143" s="12" t="s">
        <v>75</v>
      </c>
    </row>
    <row r="144" spans="2:65" s="1" customFormat="1" ht="16.5" customHeight="1">
      <c r="B144" s="29"/>
      <c r="C144" s="164" t="s">
        <v>182</v>
      </c>
      <c r="D144" s="164" t="s">
        <v>109</v>
      </c>
      <c r="E144" s="165" t="s">
        <v>278</v>
      </c>
      <c r="F144" s="166" t="s">
        <v>279</v>
      </c>
      <c r="G144" s="167" t="s">
        <v>112</v>
      </c>
      <c r="H144" s="168">
        <v>1</v>
      </c>
      <c r="I144" s="169"/>
      <c r="J144" s="170">
        <f>ROUND(I144*H144,2)</f>
        <v>0</v>
      </c>
      <c r="K144" s="166" t="s">
        <v>1</v>
      </c>
      <c r="L144" s="33"/>
      <c r="M144" s="171" t="s">
        <v>1</v>
      </c>
      <c r="N144" s="172" t="s">
        <v>38</v>
      </c>
      <c r="O144" s="55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AR144" s="12" t="s">
        <v>245</v>
      </c>
      <c r="AT144" s="12" t="s">
        <v>109</v>
      </c>
      <c r="AU144" s="12" t="s">
        <v>75</v>
      </c>
      <c r="AY144" s="12" t="s">
        <v>108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2" t="s">
        <v>75</v>
      </c>
      <c r="BK144" s="175">
        <f>ROUND(I144*H144,2)</f>
        <v>0</v>
      </c>
      <c r="BL144" s="12" t="s">
        <v>245</v>
      </c>
      <c r="BM144" s="12" t="s">
        <v>280</v>
      </c>
    </row>
    <row r="145" spans="2:65" s="1" customFormat="1" ht="39">
      <c r="B145" s="29"/>
      <c r="C145" s="30"/>
      <c r="D145" s="176" t="s">
        <v>114</v>
      </c>
      <c r="E145" s="30"/>
      <c r="F145" s="177" t="s">
        <v>281</v>
      </c>
      <c r="G145" s="30"/>
      <c r="H145" s="30"/>
      <c r="I145" s="94"/>
      <c r="J145" s="30"/>
      <c r="K145" s="30"/>
      <c r="L145" s="33"/>
      <c r="M145" s="178"/>
      <c r="N145" s="55"/>
      <c r="O145" s="55"/>
      <c r="P145" s="55"/>
      <c r="Q145" s="55"/>
      <c r="R145" s="55"/>
      <c r="S145" s="55"/>
      <c r="T145" s="56"/>
      <c r="AT145" s="12" t="s">
        <v>114</v>
      </c>
      <c r="AU145" s="12" t="s">
        <v>75</v>
      </c>
    </row>
    <row r="146" spans="2:65" s="1" customFormat="1" ht="16.5" customHeight="1">
      <c r="B146" s="29"/>
      <c r="C146" s="164" t="s">
        <v>282</v>
      </c>
      <c r="D146" s="164" t="s">
        <v>109</v>
      </c>
      <c r="E146" s="165" t="s">
        <v>283</v>
      </c>
      <c r="F146" s="166" t="s">
        <v>284</v>
      </c>
      <c r="G146" s="167" t="s">
        <v>112</v>
      </c>
      <c r="H146" s="168">
        <v>1</v>
      </c>
      <c r="I146" s="169"/>
      <c r="J146" s="170">
        <f>ROUND(I146*H146,2)</f>
        <v>0</v>
      </c>
      <c r="K146" s="166" t="s">
        <v>1</v>
      </c>
      <c r="L146" s="33"/>
      <c r="M146" s="171" t="s">
        <v>1</v>
      </c>
      <c r="N146" s="172" t="s">
        <v>38</v>
      </c>
      <c r="O146" s="55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2" t="s">
        <v>245</v>
      </c>
      <c r="AT146" s="12" t="s">
        <v>109</v>
      </c>
      <c r="AU146" s="12" t="s">
        <v>75</v>
      </c>
      <c r="AY146" s="12" t="s">
        <v>108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2" t="s">
        <v>75</v>
      </c>
      <c r="BK146" s="175">
        <f>ROUND(I146*H146,2)</f>
        <v>0</v>
      </c>
      <c r="BL146" s="12" t="s">
        <v>245</v>
      </c>
      <c r="BM146" s="12" t="s">
        <v>285</v>
      </c>
    </row>
    <row r="147" spans="2:65" s="1" customFormat="1" ht="19.5">
      <c r="B147" s="29"/>
      <c r="C147" s="30"/>
      <c r="D147" s="176" t="s">
        <v>114</v>
      </c>
      <c r="E147" s="30"/>
      <c r="F147" s="177" t="s">
        <v>286</v>
      </c>
      <c r="G147" s="30"/>
      <c r="H147" s="30"/>
      <c r="I147" s="94"/>
      <c r="J147" s="30"/>
      <c r="K147" s="30"/>
      <c r="L147" s="33"/>
      <c r="M147" s="178"/>
      <c r="N147" s="55"/>
      <c r="O147" s="55"/>
      <c r="P147" s="55"/>
      <c r="Q147" s="55"/>
      <c r="R147" s="55"/>
      <c r="S147" s="55"/>
      <c r="T147" s="56"/>
      <c r="AT147" s="12" t="s">
        <v>114</v>
      </c>
      <c r="AU147" s="12" t="s">
        <v>75</v>
      </c>
    </row>
    <row r="148" spans="2:65" s="1" customFormat="1" ht="16.5" customHeight="1">
      <c r="B148" s="29"/>
      <c r="C148" s="164" t="s">
        <v>186</v>
      </c>
      <c r="D148" s="164" t="s">
        <v>109</v>
      </c>
      <c r="E148" s="165" t="s">
        <v>287</v>
      </c>
      <c r="F148" s="166" t="s">
        <v>288</v>
      </c>
      <c r="G148" s="167" t="s">
        <v>112</v>
      </c>
      <c r="H148" s="168">
        <v>1</v>
      </c>
      <c r="I148" s="169"/>
      <c r="J148" s="170">
        <f>ROUND(I148*H148,2)</f>
        <v>0</v>
      </c>
      <c r="K148" s="166" t="s">
        <v>1</v>
      </c>
      <c r="L148" s="33"/>
      <c r="M148" s="171" t="s">
        <v>1</v>
      </c>
      <c r="N148" s="172" t="s">
        <v>38</v>
      </c>
      <c r="O148" s="55"/>
      <c r="P148" s="173">
        <f>O148*H148</f>
        <v>0</v>
      </c>
      <c r="Q148" s="173">
        <v>0</v>
      </c>
      <c r="R148" s="173">
        <f>Q148*H148</f>
        <v>0</v>
      </c>
      <c r="S148" s="173">
        <v>0</v>
      </c>
      <c r="T148" s="174">
        <f>S148*H148</f>
        <v>0</v>
      </c>
      <c r="AR148" s="12" t="s">
        <v>245</v>
      </c>
      <c r="AT148" s="12" t="s">
        <v>109</v>
      </c>
      <c r="AU148" s="12" t="s">
        <v>75</v>
      </c>
      <c r="AY148" s="12" t="s">
        <v>108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2" t="s">
        <v>75</v>
      </c>
      <c r="BK148" s="175">
        <f>ROUND(I148*H148,2)</f>
        <v>0</v>
      </c>
      <c r="BL148" s="12" t="s">
        <v>245</v>
      </c>
      <c r="BM148" s="12" t="s">
        <v>289</v>
      </c>
    </row>
    <row r="149" spans="2:65" s="1" customFormat="1" ht="19.5">
      <c r="B149" s="29"/>
      <c r="C149" s="30"/>
      <c r="D149" s="176" t="s">
        <v>114</v>
      </c>
      <c r="E149" s="30"/>
      <c r="F149" s="177" t="s">
        <v>290</v>
      </c>
      <c r="G149" s="30"/>
      <c r="H149" s="30"/>
      <c r="I149" s="94"/>
      <c r="J149" s="30"/>
      <c r="K149" s="30"/>
      <c r="L149" s="33"/>
      <c r="M149" s="191"/>
      <c r="N149" s="192"/>
      <c r="O149" s="192"/>
      <c r="P149" s="192"/>
      <c r="Q149" s="192"/>
      <c r="R149" s="192"/>
      <c r="S149" s="192"/>
      <c r="T149" s="193"/>
      <c r="AT149" s="12" t="s">
        <v>114</v>
      </c>
      <c r="AU149" s="12" t="s">
        <v>75</v>
      </c>
    </row>
    <row r="150" spans="2:65" s="1" customFormat="1" ht="6.95" customHeight="1">
      <c r="B150" s="41"/>
      <c r="C150" s="42"/>
      <c r="D150" s="42"/>
      <c r="E150" s="42"/>
      <c r="F150" s="42"/>
      <c r="G150" s="42"/>
      <c r="H150" s="42"/>
      <c r="I150" s="116"/>
      <c r="J150" s="42"/>
      <c r="K150" s="42"/>
      <c r="L150" s="33"/>
    </row>
  </sheetData>
  <sheetProtection algorithmName="SHA-512" hashValue="2QwcQCJndTMz/yciA6XTXzZSjMIRJ1Ya5bcid9Z2iQ3PDzrlyPyn2NH6ViAzkF7OI/sfHQKLUIxF3gBqv4m9XA==" saltValue="ekKYzVo++lmhnQ+7vEGaqsFzitgwm3j9Y10khZLO0d/2lzAFW6h6AjUwkCR92ToEMc9vNDIJEG1e5OmsSsLMWQ==" spinCount="100000" sheet="1" objects="1" scenarios="1" formatColumns="0" formatRows="0" autoFilter="0"/>
  <autoFilter ref="C86:K14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95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SO101 - Rekonstrukce - SO...</vt:lpstr>
      <vt:lpstr>'Rekapitulace stavby'!Názvy_tisku</vt:lpstr>
      <vt:lpstr>'SO101 - Rekonstrukce - SO...'!Názvy_tisku</vt:lpstr>
      <vt:lpstr>'Rekapitulace stavby'!Oblast_tisku</vt:lpstr>
      <vt:lpstr>'SO101 - Rekonstrukce - SO...'!Oblast_tisku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Kultán Radek</dc:creator>
  <cp:lastModifiedBy>Kultán Radek</cp:lastModifiedBy>
  <cp:lastPrinted>2019-07-31T09:20:09Z</cp:lastPrinted>
  <dcterms:created xsi:type="dcterms:W3CDTF">2019-07-31T09:18:40Z</dcterms:created>
  <dcterms:modified xsi:type="dcterms:W3CDTF">2019-07-31T09:20:18Z</dcterms:modified>
</cp:coreProperties>
</file>