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001" sheetId="2" r:id="rId2"/>
    <sheet name="101" sheetId="3" r:id="rId3"/>
    <sheet name="201" sheetId="4" r:id="rId4"/>
    <sheet name="401" sheetId="5" r:id="rId5"/>
    <sheet name="999" sheetId="6" r:id="rId6"/>
  </sheets>
  <definedNames/>
  <calcPr fullCalcOnLoad="1"/>
</workbook>
</file>

<file path=xl/sharedStrings.xml><?xml version="1.0" encoding="utf-8"?>
<sst xmlns="http://schemas.openxmlformats.org/spreadsheetml/2006/main" count="1743" uniqueCount="508">
  <si>
    <t>Soupis objektů s DPH</t>
  </si>
  <si>
    <t>Stavba: Horní Líštná - Zajištění břehového svahu - úsek MK 218C u objektu č.p. 33</t>
  </si>
  <si>
    <t>Varianta: ZŘ - Základní řešení</t>
  </si>
  <si>
    <t>Odbytová cena:</t>
  </si>
  <si>
    <t>OC+DPH:</t>
  </si>
  <si>
    <t>Objekt</t>
  </si>
  <si>
    <t>Popis</t>
  </si>
  <si>
    <t>OC</t>
  </si>
  <si>
    <t>DPH</t>
  </si>
  <si>
    <t>OC+DPH</t>
  </si>
  <si>
    <t>ASPE10</t>
  </si>
  <si>
    <t>S</t>
  </si>
  <si>
    <t>Příloha k formuláři pro ocenění nabídky</t>
  </si>
  <si>
    <t>Stavba:</t>
  </si>
  <si>
    <t>Horní Líštná</t>
  </si>
  <si>
    <t>Zajištění břehového svahu - úsek MK 218C u objektu č.p. 33</t>
  </si>
  <si>
    <t>O</t>
  </si>
  <si>
    <t>Rozpočet:</t>
  </si>
  <si>
    <t>0,00</t>
  </si>
  <si>
    <t>15,00</t>
  </si>
  <si>
    <t>21,00</t>
  </si>
  <si>
    <t>3</t>
  </si>
  <si>
    <t>2</t>
  </si>
  <si>
    <t>001</t>
  </si>
  <si>
    <t>DOPRAVNĚ INŽENÝRSKÉ OPATŘENÍ</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</si>
  <si>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</si>
  <si>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</si>
  <si>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</si>
  <si>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</si>
  <si>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</si>
  <si>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</si>
  <si>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</si>
  <si>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</si>
  <si>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</si>
  <si>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</si>
  <si>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</si>
  <si>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</si>
  <si>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</si>
  <si>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</si>
  <si>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</si>
  <si>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</si>
  <si>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</si>
  <si>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</si>
  <si>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</si>
  <si>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</si>
  <si>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02720</t>
  </si>
  <si>
    <t/>
  </si>
  <si>
    <t>POMOC PRÁCE ZŘÍZ NEBO ZAJIŠŤ REGULACI A OCHRANU DOPRAVY</t>
  </si>
  <si>
    <t>KPL</t>
  </si>
  <si>
    <t>PP</t>
  </si>
  <si>
    <t>VV</t>
  </si>
  <si>
    <t>Položka zahrnuje dopravně inženýrská opatření po dobu stavby dle TP66 (dle schváleného plánu ZOV a vyjádření Policie ČR).  Součástí položky je  vyřízení stanovení DZ včetně veškerého projednání.</t>
  </si>
  <si>
    <t>TS</t>
  </si>
  <si>
    <t>zahrnuje veškeré náklady spojené s objednatelem požadovanými zařízeními</t>
  </si>
  <si>
    <t>02991</t>
  </si>
  <si>
    <t>OSTATNÍ POŽADAVKY - INFORMAČNÍ TABULE</t>
  </si>
  <si>
    <t>KUS</t>
  </si>
  <si>
    <t>Dodání a osazení informační tabule o stavbě o velikosti 1,0 x 1,0 m,</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</si>
  <si>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</si>
  <si>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Ostatní konstrukce a práce</t>
  </si>
  <si>
    <t>911CB1</t>
  </si>
  <si>
    <t>SVODIDLO BETON, ÚROVEŇ ZADRŽ H1 VÝŠ 0,8M - DODÁVKA A MONTÁŽ</t>
  </si>
  <si>
    <t>M</t>
  </si>
  <si>
    <t>POUŽITÍ SVODIDLA PRO ODDĚLENÍ DOPRAVNÍHO PRUHU - DLE POTŘEBY, DLE ORGANIZACE DOPRAVY V RDS</t>
  </si>
  <si>
    <t>položka zahrnuje: 
- kompletní dodávku všech dílů betonového svodidla včetně spojovacích prvků 
- osazení svodidla 
- přechod na jiný typ svodidla nebo přes mostní závěr 
nezahrnuje odrazky nebo retroreflexní fólie 
nezahrnuje podkladní vrstvu</t>
  </si>
  <si>
    <t>911CB3</t>
  </si>
  <si>
    <t>SVODIDLO BETON, ÚROVEŇ ZADRŽ H1 VÝŠ 0,8M - DEMONTÁŽ S PŘESUNEM</t>
  </si>
  <si>
    <t>položka zahrnuje: 
- demontáž a odstranění zařízení 
- jeho odvoz na předepsané místo</t>
  </si>
  <si>
    <t>911CB9</t>
  </si>
  <si>
    <t>SVODIDLO BETON, ÚROVEŇ ZADRŽ H1 VÝŠ 0,8M - NÁJEM</t>
  </si>
  <si>
    <t>MDEN</t>
  </si>
  <si>
    <t>POUŽITÍ SVODIDLA PRO ODDĚLENÍ DOPRAVNÍHO PRUHU - DLE POTŘEBY, DLE ORGANIZACE DOPRAVY V RDS 
50m, předpoklad realizace 120 dnů  
50*120=6 000,000 [A]</t>
  </si>
  <si>
    <t>položka zahrnuje denní sazbu za pronájem zařízení 
počet měrných jednotek se určí jako součin délky zařízení a počtu dnů použití</t>
  </si>
  <si>
    <t>914112</t>
  </si>
  <si>
    <t>DOPRAVNÍ ZNAČKY ZÁKLAD VELIKOSTI OCEL NEREFLEXNÍ - MONTÁŽ S PŘEMÍST</t>
  </si>
  <si>
    <t>Výkaz dopravních značek dle TZ DDZ D.1.2 :  4x A15, 3x E7b, 4xA22, 4xE12, 2xA10, 3x B24a,  2x B24b, 2xIP4b, 2xB2, 2xB4, 1xP7, 1xP8, 1xC4a, 1xC4b . CELEKEM 32 KS DZ.</t>
  </si>
  <si>
    <t>položka zahrnuje: 
- dopravu demontované značky z dočasné skládky 
- osazení a montáž značky na místě určeném projektem 
- nutnou opravu poškozených částí 
nezahrnuje dodávku značky</t>
  </si>
  <si>
    <t>7</t>
  </si>
  <si>
    <t>914113</t>
  </si>
  <si>
    <t>DOPRAVNÍ ZNAČKY ZÁKLADNÍ VELIKOSTI OCELOVÉ NEREFLEXNÍ - DEMONTÁŽ</t>
  </si>
  <si>
    <t>Položka zahrnuje odstranění, demontáž a odklizení materiálu s odvozem na předepsané místo</t>
  </si>
  <si>
    <t>8</t>
  </si>
  <si>
    <t>914119</t>
  </si>
  <si>
    <t>DOPRAV ZNAČKY ZÁKLAD VEL OCEL NEREFLEXNÍ - NÁJEMNÉ</t>
  </si>
  <si>
    <t>KSDEN</t>
  </si>
  <si>
    <t>Výkaz dopravních značek dle TZ DDZ D.1.2 :  4x A15, 3x E7b, 4xA22, 4xE12, 2xA10, 3x B24a,  2x B24b, 2xIP4b, 2xB2, 2xB4, 1xP7, 1xP8, 1xC4a, 1xC4b . CELEKEM 32 KS DZ. PŘEDPOKLÁDANÁ DOBA VÝSTAVBY MAX. 4 MĚSÍCE, TJ. 30x4 = 120 DNŮ. 120 x 32 = 3840KS.DEN</t>
  </si>
  <si>
    <t>položka zahrnuje sazbu za pronájem dopravních značek a zařízení, počet jednotek je určen jako součin počtu značek a počtu dní použití</t>
  </si>
  <si>
    <t>914922</t>
  </si>
  <si>
    <t>SLOUPKY A STOJKY DZ Z OCEL TRUBEK DO PATKY MONTÁŽ S PŘESUNEM</t>
  </si>
  <si>
    <t>položka zahrnuje: 
- dopravu demontovaného zařízení z dočasné skládky 
- osazení a montáž zařízení na místě určeném projektem 
- nutnou opravu poškozených částí 
nezahrnuje dodávku sloupku, stojky a upevňovacího zařízení</t>
  </si>
  <si>
    <t>914923</t>
  </si>
  <si>
    <t>SLOUPKY A STOJKY DZ Z OCEL TRUBEK DO PATKY DEMONTÁŽ</t>
  </si>
  <si>
    <t>11</t>
  </si>
  <si>
    <t>914929</t>
  </si>
  <si>
    <t>SLOUPKY A STOJKY DZ Z OCEL TRUBEK DO PATKY NÁJEMNÉ</t>
  </si>
  <si>
    <t>Výkaz dopravních značek dle TZ DDZ D.1.2 :  4x A15, 3x E7b, 4xA22, 4xE12, 2xA10, 3x B24a,  2x B24b, 2xIP4b, 2xB2, 2xB4, 1xP7, 1xP8, 1xC4a, 1xC4b . CELEKEM 32 KS DZ.PŘEDPOKLÁDANÁ DOBA VÝSTAVBY MAX. 4 MĚSÍCE, TJ. 30x4 = 120 DNŮ. 120 x 32 =3840 KS.DEN</t>
  </si>
  <si>
    <t>položka zahrnuje sazbu za pronájem dopravních značek a zařízení. Počet měrných jednotek se určí jako součin počtu sloupků a počtu dní použití</t>
  </si>
  <si>
    <t>12</t>
  </si>
  <si>
    <t>915321</t>
  </si>
  <si>
    <t>VODOR DOPRAV ZNAČ Z FÓLIE DOČAS ODSTRANITEL - DOD A POKLÁDKA</t>
  </si>
  <si>
    <t>M2</t>
  </si>
  <si>
    <t>Výkaz dopravních značek dle TZ DDZ B.1.1 a výkresu PDZ FÁZE I A FÁZE II.:2xV5. CELEKEM 2 m2.</t>
  </si>
  <si>
    <t>položka zahrnuje: 
- dodání a pokládku předepsané fólie 
- zahrnuje předznačení</t>
  </si>
  <si>
    <t>13</t>
  </si>
  <si>
    <t>916112</t>
  </si>
  <si>
    <t>DOPRAV SVĚTLO VÝSTRAŽ SAMOSTATNÉ - MONTÁŽ S PŘESUNEM</t>
  </si>
  <si>
    <t>Výkaz výstražných světel typu 1 dle TZ DDZ D.1.2: 2x výstražné světlo typu 1 na DZ A15   CELEKEM 2 KS VS.</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</si>
  <si>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</si>
  <si>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14</t>
  </si>
  <si>
    <t>916113</t>
  </si>
  <si>
    <t>DOPRAV SVĚTLO VÝSTRAŽ SAMOSTATNÉ - DEMONTÁŽ</t>
  </si>
  <si>
    <t>Položka zahrnuje odstranění, demontáž a odklizení zařízení s odvozem na předepsané místo</t>
  </si>
  <si>
    <t>15</t>
  </si>
  <si>
    <t>916119</t>
  </si>
  <si>
    <t>DOPRAV SVĚTLO VÝSTRAŽ SAMOSTATNÉ - NÁJEMNÉ</t>
  </si>
  <si>
    <t>Výkaz výstražných světel typu 1 dle TZ DDZ D.1.2 : 2x výstražné světlo typu 1 na DZ A15 CELEKEM 2 KS VS. PŘEDPOKLÁDANÁ DOBA VÝSTAVBY MAX. 4 MĚSÍCE, TJ. 30x4 = 120 DNŮ. 120 x 2 = 240 KS.DEN</t>
  </si>
  <si>
    <t>položka zahrnuje sazbu za pronájem zařízení. Počet měrných jednotek se určí jako součin počtu zařízení a počtu dní použití.</t>
  </si>
  <si>
    <t>16</t>
  </si>
  <si>
    <t>916132</t>
  </si>
  <si>
    <t>DOPRAV SVĚTLO VÝSTRAŽ SOUPRAVA 5KS - MONTÁŽ S PŘESUNEM</t>
  </si>
  <si>
    <t>Výkaz výstražných světel typu 1 dle TZ DDZ D.1.2: 2x 5 ks souprava výstražných světlel typu 1 na Z2  CELKEM 2 KS SOUPRAVY.</t>
  </si>
  <si>
    <t>17</t>
  </si>
  <si>
    <t>916133</t>
  </si>
  <si>
    <t>DOPRAV SVĚTLO VÝSTRAŽ SOUPRAVA 5KS - DEMONTÁŽ</t>
  </si>
  <si>
    <t>18</t>
  </si>
  <si>
    <t>916139</t>
  </si>
  <si>
    <t>DOPRAVNÍ SVĚTLO VÝSTRAŽNÉ SOUPRAVA 5 KUSŮ - NÁJEMNÉ</t>
  </si>
  <si>
    <t>Výkaz výstražných světel typu 1 dle TZ DDZ D.1.2: 2x 5 ks souprava výstražných světlel typu 1 na Z2  CELKEM 2 KS SOUPRAVY. PŘEDPOKLÁDANÁ DOBA VÝSTAVBY MAX. 4 MĚSÍCE TJ. 30x4 = 120 DNŮ. 120 x 2 = 240 KS.DEN</t>
  </si>
  <si>
    <t>19</t>
  </si>
  <si>
    <t>916152</t>
  </si>
  <si>
    <t>SEMAFOROVÁ PŘENOSNÁ SOUPRAVA - MONTÁŽ S PŘESUNEM</t>
  </si>
  <si>
    <t>Výkaz semaforové soupravy dle TZ DDZ D.1.2.:  2x semaforová souprava S1, CELKEM 2 KS SOUPRAVY.</t>
  </si>
  <si>
    <t>20</t>
  </si>
  <si>
    <t>916153</t>
  </si>
  <si>
    <t>SEMAFOROVÁ PŘENOSNÁ SOUPRAVA - DEMONTÁŽ</t>
  </si>
  <si>
    <t>Výkaz semaforové soupravy dle TZ DDZ D.1.2 :  2x semaforová souprava S1,  CELKEM 2 KS SOUPRAVY.</t>
  </si>
  <si>
    <t>21</t>
  </si>
  <si>
    <t>916159</t>
  </si>
  <si>
    <t>SEMAFOROVÁ PŘENOSNÁ SOUPRAVA - NÁJEMNÉ</t>
  </si>
  <si>
    <t>Výkaz semaforové soupravy dle TZ DDZ D.1.2:  2x semaforová souprava S1,  CELKEM 2 KS SOUPRAVY. PŘEDPOKLÁDANÁ DOBA VÝSTAVBY MAX. 4 MĚSÍCE, TJ. 30x4 = 120 DNŮ. 150 x 2 = 240 KS.DEN</t>
  </si>
  <si>
    <t>22</t>
  </si>
  <si>
    <t>916312</t>
  </si>
  <si>
    <t>DOPRAVNÍ ZÁBRANY Z2 S FÓLIÍ TŘ 1 - MONTÁŽ S PŘESUNEM</t>
  </si>
  <si>
    <t>Výkaz dopravních značek dle TZ DDZ D.1.2:  2xZ2. CELEKEM 2 KS DZ.</t>
  </si>
  <si>
    <t>položka zahrnuje: 
- přemístění zařízení z dočasné skládky a jeho osazení a montáž na místě určeném projektem 
- údržbu po celou dobu trvání funkce, náhradu zničených nebo ztracených kusů, nutnou opravu poškozených částí</t>
  </si>
  <si>
    <t>23</t>
  </si>
  <si>
    <t>916313</t>
  </si>
  <si>
    <t>DOPRAVNÍ ZÁBRANY Z2 S FÓLIÍ TŘ 1 - DEMONTÁŽ</t>
  </si>
  <si>
    <t>24</t>
  </si>
  <si>
    <t>916319</t>
  </si>
  <si>
    <t>DOPRAVNÍ ZÁBRANY Z2 - NÁJEMNÉ</t>
  </si>
  <si>
    <t>Výkaz dopravních značek dle TZ DDZ D.1.2 a:  2xZ2. CELEKEM 2 KS DZ. PŘEDPOKLÁDANÁ DOBA VÝSTAVBY MAX. 4 MĚSÍCŮ, TJ. 30x5 = 150 DNŮ. 150 x 2 = 300 KS.DEN</t>
  </si>
  <si>
    <t>25</t>
  </si>
  <si>
    <t>916352</t>
  </si>
  <si>
    <t>SMĚROVACÍ DESKY Z4 OBOUSTR S FÓLIÍ TŘ 1 - MONTÁŽ S PŘESUNEM</t>
  </si>
  <si>
    <t>Výkaz dopravních značek dle TZ DDZ D.1.2:  14xZ4 a+b. CELEKEM 14 KS DZ.</t>
  </si>
  <si>
    <t>26</t>
  </si>
  <si>
    <t>916353</t>
  </si>
  <si>
    <t>SMĚROVACÍ DESKY Z4 OBOUSTR S FÓLIÍ TŘ 1 - DEMONTÁŽ</t>
  </si>
  <si>
    <t>27</t>
  </si>
  <si>
    <t>916359</t>
  </si>
  <si>
    <t>SMĚROVACÍ DESKY Z4 OBOUSTR S FÓLIÍ TŘ 1 - NÁJEMNÉ</t>
  </si>
  <si>
    <t>Výkaz dopravních značek dle TZ DDZ D.1.2:  14xZ4 a+b. CELEKEM 14 KS DZ. PŘEDPOKLÁDANÁ DOBA VÝSTAVBY MAX. 4 MĚSÍCŮ, TJ. 30x4 = 120 DNŮ. 120 x14 = 1680 KS.DEN</t>
  </si>
  <si>
    <t>28</t>
  </si>
  <si>
    <t>916712</t>
  </si>
  <si>
    <t>UPEVŇOVACÍ KONSTR - PODKLADNÍ DESKA POD 28KG - MONTÁŽ S PŘESUNEM</t>
  </si>
  <si>
    <t>Výkaz dopravních značek dle TZ DDZ D.1.2 :  4x A15, 3x E7b, 4xA22, 4xE12, 2xA10, 3x B24a,  2x B24b, 2xIP4b, 2xB2, 2xB4, 1xP7, 1xP8, 1xC4a, 1xC4b, 14 x Z4a+b, 2xS1 . CELEKEM 48 KS DZ.</t>
  </si>
  <si>
    <t>29</t>
  </si>
  <si>
    <t>916713</t>
  </si>
  <si>
    <t>UPEVŇOVACÍ KONSTR - PODKLADNÍ DESKA POD 28KG - DEMONTÁŽ</t>
  </si>
  <si>
    <t>30</t>
  </si>
  <si>
    <t>916719</t>
  </si>
  <si>
    <t>UPEVŇOVACÍ KONSTR - PODKLAD DESKA POD 28KG - NÁJEMNÉ</t>
  </si>
  <si>
    <t>Výkaz dopravních značek dle TZ DDZ D.1.2 :  4x A15, 3x E7b, 4xA22, 4xE12, 2xA10, 3x B24a,  2x B24b, 2xIP4b, 2xB2, 2xB4, 1xP7, 1xP8, 1xC4a, 1xC4b, 14 x Z4a+b, 2xS1 . CELEKEM 48 KS DZ. PŘEDPOKLÁDANÁ DOBA VÝSTAVBY MAX. 4 MĚSÍCE, TJ. 30x4 = 120 DNŮ. 120 x 48 = 5760 KS.DEN</t>
  </si>
  <si>
    <t>101</t>
  </si>
  <si>
    <t>REKONSTRUKCE SILNICE V ÚSEKU ŽB PRAHU</t>
  </si>
  <si>
    <t>014102</t>
  </si>
  <si>
    <t>POPLATKY ZA SKLÁDKU</t>
  </si>
  <si>
    <t>T</t>
  </si>
  <si>
    <t>Zemina z výkopů: Stržení zeminy z nezpevněných krajnic v úseku před a za žb prahem, v místě zálivu zdi, plocha cca 60 m2, hloubka, tloušťka cca 0,15 m: 60m2 x 0,15m = 9 m3 x 1,9t/m3 =  17,10 t.</t>
  </si>
  <si>
    <t>zahrnuje veškeré poplatky provozovateli skládky související s uložením odpadu na skládce.</t>
  </si>
  <si>
    <t>014122</t>
  </si>
  <si>
    <t>POPLATKY ZA SKLÁDKU TYP S-OO (OSTATNÍ ODPAD)</t>
  </si>
  <si>
    <t>Podklad vozovek z kameniva nestmeleného, podkladní vrstva VOZOVKY, v tl. cca 800 mm, v ploše 240 m2: 240x0,80x1,9t/m3 = 365t + 10% REZERVA.</t>
  </si>
  <si>
    <t>014132</t>
  </si>
  <si>
    <t>POPLATKY ZA SKLÁDKU TYP S-NO (NEBEZPEČNÝ ODPAD)</t>
  </si>
  <si>
    <t>Odvoz na skládku do 20 km.   
vrstvy vozovky: asfaltový beton pro obrusnou, ložní, podkladní vrstvu v celé ploše rekonstruované silnice, v tl. cca 100 mm, v ploše 240 m2: 240x0,10x2,1t/m3 = 51t</t>
  </si>
  <si>
    <t>Zemní práce</t>
  </si>
  <si>
    <t>11332</t>
  </si>
  <si>
    <t>ODSTRANĚNÍ PODKLADŮ ZPEVNĚNÝCH PLOCH Z KAMENIVA NESTMELENÉHO</t>
  </si>
  <si>
    <t>M3</t>
  </si>
  <si>
    <t>Podklad vozovek z kameniva nestmeleného v tl. cca 800 mm, v ploše 240 m2: 240x0,80 = 192m3 + 10% REZERVA. Celkem 212m3</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</si>
  <si>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</si>
  <si>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113728</t>
  </si>
  <si>
    <t>FRÉZOVÁNÍ ZPEVNĚNÝCH PLOCH ASFALTOVÝCH, ODVOZ DO 20KM</t>
  </si>
  <si>
    <t>KRYT VOZOVKY  tloušťka 0,1m, 240*0,1=24,00m3.  Celkem24,00 m3 + 10% rezerva = 27 m3</t>
  </si>
  <si>
    <t>131738</t>
  </si>
  <si>
    <t>HLOUBENÍ JAM ZAPAŽ I NEPAŽ TŘ. I, ODVOZ DO 20KM</t>
  </si>
  <si>
    <t>Stržení zeminy z nezpevněných krajnic v úseku před a za žb prahem, v místě zálivu zdi, plocha cca 60 m2, hloubka, tloušťka cca 0,15 m: 60m2 x 0,15m = 9 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</si>
  <si>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</si>
  <si>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18110</t>
  </si>
  <si>
    <t>ÚPRAVA PLÁNĚ SE ZHUTNĚNÍM V HORNINĚ TŘ. I</t>
  </si>
  <si>
    <t>Zemní pláň komunikace v ploše 280 m2. Celkem 280 m2</t>
  </si>
  <si>
    <t>položka zahrnuje úpravu pláně včetně vyrovnání výškových rozdílů. Míru zhutnění určuje projekt.</t>
  </si>
  <si>
    <t>Komunikace</t>
  </si>
  <si>
    <t>56333</t>
  </si>
  <si>
    <t>a</t>
  </si>
  <si>
    <t>VOZOVKOVÉ VRSTVY ZE ŠTĚRKODRTI TL. DO 150MM</t>
  </si>
  <si>
    <t>ochranná vrstva konstrukce vozovky - skladba S1,  V PLOŠE 280 m2 (viz. technická zpráva a výkresy)</t>
  </si>
  <si>
    <t>- dodání kameniva předepsané kvality a zrnitosti 
- rozprostření a zhutnění vrstvy v předepsané tloušťce 
- zřízení vrstvy bez rozlišení šířky, pokládání vrstvy po etapách 
- nezahrnuje postřiky, nátěry</t>
  </si>
  <si>
    <t>podkladní vrstva konstrukce vozovky - skladba S1, , V PLOŠE 320 m2 (viz. technická zpráva a výkresy)</t>
  </si>
  <si>
    <t>56335</t>
  </si>
  <si>
    <t>VOZOVKOVÉ VRSTVY ZE ŠTĚRKODRTI TL. DO 250MM</t>
  </si>
  <si>
    <t>ÚPRAVA ZEMNÍ PLÁNĚ VOZOVKY ŠD POLŠTÁŘ TL. 500 MM 
2x280 = 560m2</t>
  </si>
  <si>
    <t>56933</t>
  </si>
  <si>
    <t>ZPEVNĚNÍ KRAJNIC ZE ŠTĚRKODRTI TL. DO 150MM</t>
  </si>
  <si>
    <t>PLOCHA  ZÁLIVU ZDI 40 m2 ŠD 16/32 V TL. MIN. 150 MM.</t>
  </si>
  <si>
    <t>- dodání kameniva předepsané kvality a zrnitosti 
- rozprostření a zhutnění vrstvy v předepsané tloušťce 
- zřízení vrstvy bez rozlišení šířky, pokládání vrstvy po etapách</t>
  </si>
  <si>
    <t>572213</t>
  </si>
  <si>
    <t>SPOJOVACÍ POSTŘIK Z EMULZE DO 0,5KG/M2</t>
  </si>
  <si>
    <t>první vrstva v ploše cca 280 m2, druhá vrstva v ploše cca 280 m2. Celkem 2x280 = 560m2 +10% REZERVA = 620m2 (viz. technická zpráva a výkresy)</t>
  </si>
  <si>
    <t>- dodání všech předepsaných materiálů pro postřiky v předepsaném množství 
- provedení dle předepsaného technologického předpisu 
- zřízení vrstvy bez rozlišení šířky, pokládání vrstvy po etapách 
- úpravu napojení, ukončení</t>
  </si>
  <si>
    <t>574A34</t>
  </si>
  <si>
    <t>ASFALTOVÝ BETON PRO OBRUSNÉ VRSTVY ACO 11+, 11S TL. 40MM</t>
  </si>
  <si>
    <t>konstrukční vrstva vozovky v celé ploše, skladba S1, V PLOŠE 280 m2 (viz. technická zpráva a výkresy)</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</si>
  <si>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</si>
  <si>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574C56</t>
  </si>
  <si>
    <t>ASFALTOVÝ BETON PRO LOŽNÍ VRSTVY ACL 16+, 16S TL. 60MM</t>
  </si>
  <si>
    <t>574E46</t>
  </si>
  <si>
    <t>ASFALTOVÝ BETON PRO PODKLADNÍ VRSTVY ACP 16+, 16S TL. 50MM</t>
  </si>
  <si>
    <t>podkladní vrstva konstrukce vozovky - skladba S1,  V PLOŠE 280m2 (viz. technická zpráva a výkresy)</t>
  </si>
  <si>
    <t>Potrubí</t>
  </si>
  <si>
    <t>89712</t>
  </si>
  <si>
    <t>VPUSŤ KANALIZAČNÍ ULIČNÍ KOMPLETNÍ Z BETONOVÝCH DÍLCŮ</t>
  </si>
  <si>
    <t>s kalovým prostorem a sifonovým dílcem (zápachovou uzávěrou), s košem na bahno a litinovou mříží D450, s výtokovou trubkou přes dřík zdi DN 150 PVC, s odolností proti UV záření</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</si>
  <si>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</si>
  <si>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91726</t>
  </si>
  <si>
    <t>KO OBRUBNÍKY BETONOVÉ</t>
  </si>
  <si>
    <t>ZVÝŠENÁ OBRUBA - ODRAZNÝ OBRUBNÍK , DO BETONOVÉHO LOŽE. DÉLKA OBRUBNÍKŮ 7,0 m. (viz. výkresová dokumentace a TZ)</t>
  </si>
  <si>
    <t>Položka zahrnuje: 
dodání a pokládku betonových obrubníků o rozměrech předepsaných zadávací dokumentací 
betonové lože i boční betonovou opěrku.</t>
  </si>
  <si>
    <t>91771</t>
  </si>
  <si>
    <t>OBRUBA Z DLAŽEBNÍCH KOSTEK VELKÝCH</t>
  </si>
  <si>
    <t>DVOJŘÁDEK Z KOSTEK 10/10, DO BETONOVÉHO LOŽE. DÉLKA DVOJŘÁDKU 96 m. (viz. výkresová dokumentace a TZ)</t>
  </si>
  <si>
    <t>Položka zahrnuje: 
dodání a pokládku jedné řady dlažebních kostek o rozměrech předepsaných zadávací dokumentací 
betonové lože i boční betonovou opěrku.</t>
  </si>
  <si>
    <t>919114</t>
  </si>
  <si>
    <t>ŘEZÁNÍ ASFALTOVÉHO KRYTU VOZOVEK TL DO 200MM</t>
  </si>
  <si>
    <t>PROVEDENÍ ŘEZANÉ SPÁRY ŠÍŘKY MIN. 15 MM MEZI VOZOVKOU, OBRUBOU ŽB PRAHU V PRAVÉM  JÍZDNÍM PRUHU, MEZI OBRUBNÍKEM  VOZOVKOU VPRAVÉM JÍZDNÍM PRUHU A NA ROZHRANÍ VOZOVKY Celková délka řezané spáry je CCA 160 mb (viz. výkresová dokumentace a TZ)</t>
  </si>
  <si>
    <t>položka zahrnuje řezání vozovkové vrstvy v předepsané tloušťce, včetně spotřeby vody</t>
  </si>
  <si>
    <t>93131</t>
  </si>
  <si>
    <t>TĚSNĚNÍ DILATAČ SPAR ASF ZÁLIVKOU</t>
  </si>
  <si>
    <t>Těsnění spár na rozhraní PK a zdi, na rozhraní PK a obrubníku, středová řezaná spára a napojení původní a nové vozovky. Délka řezaných spár 160 m. 
160*0,015*0,1=0,240 [A]</t>
  </si>
  <si>
    <t>položka zahrnuje dodávku a osazení předepsaného materiálu, očištění ploch spáry před úpravou, očištění okolí spáry po úpravě 
nezahrnuje těsnící profil</t>
  </si>
  <si>
    <t>93135</t>
  </si>
  <si>
    <t>TĚSNĚNÍ DILATAČ SPAR PRYŽ PÁSKOU NEBO KRUH PROFILEM</t>
  </si>
  <si>
    <t>Těsnění spár na rozhraní PK a zdi, na rozhraní PK a obrubníku. Délka předtěsněných spár 100 m</t>
  </si>
  <si>
    <t>položka zahrnuje dodávku a osazení předepsaného materiálu, očištění ploch spáry před úpravou, očištění okolí spáry po úpravě</t>
  </si>
  <si>
    <t>201</t>
  </si>
  <si>
    <t>NOVÝ STABILIZAČNÍ ŽELEZOBETONOVÝ PRÁH</t>
  </si>
  <si>
    <t>zemina z výkopů: viz. Výkresy, předpoklad cca 275 m3 x cca 1,8t/m3 (tř.I.) =495 t + 10% REZERVA</t>
  </si>
  <si>
    <t>ODSTRANĚNÍ RŮZNORODÉHO OPEVNĚNÍ TOKU - BETONOVÉ BLOKY, KUSY, KAMENIVO A PODOBNĚ</t>
  </si>
  <si>
    <t>02920</t>
  </si>
  <si>
    <t>OSTATNÍ POŽADAVKY - OCHRANA ŽIVOTNÍHO PROSTŘEDÍ</t>
  </si>
  <si>
    <t>ODLOV A TRANSPORT RYB (CELKOVĚ CCA 2x POD DOBU VÝSTAVBY)</t>
  </si>
  <si>
    <t>zahrnuje veškeré náklady spojené s objednatelem požadovanými pracemi</t>
  </si>
  <si>
    <t>10364200</t>
  </si>
  <si>
    <t>NÁKUP ORNICE PRO POZEMKOVÉ ÚPRAVY</t>
  </si>
  <si>
    <t>ORNICE PRO ÚPRAVY STÁVAJÍCÍHO TERÉNU POD ZDÍ, V PLOŠE 40 M2</t>
  </si>
  <si>
    <t>111204</t>
  </si>
  <si>
    <t>ODSTRANĚNÍ KŘOVIN S ODVOZEM DO 5KM</t>
  </si>
  <si>
    <t>Odstranění křovin a náletových dřevin v místě stavby, od koruny svahu (krajnice stávající vozovky) po břehouvou linii toku. Plocha cca 120 m2</t>
  </si>
  <si>
    <t>odstranění křovin a stromů do průměru 100 mm 
doprava dřevin na předepsanou vzdálenost 
spálení na hromadách nebo štěpkování</t>
  </si>
  <si>
    <t>11201</t>
  </si>
  <si>
    <t>R</t>
  </si>
  <si>
    <t>ZPĚTNÝ ODKUP VYKÁCENÉHO DŘEVA ZHOTOVITELEM (VYTĚŽENÉ DŘEVO ZŮSTÁVÁ ZHOTOVITELI)</t>
  </si>
  <si>
    <t>ODHADOVANÁ KUBATURA VYTEŽENÉHO DŘEVA CCA 5m3 
JEDNÁ SE O SNÍŽENÍ ČÁSTKY Z POLOŽKY ZA KÁCENÍ DŘEVA</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</si>
  <si>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</si>
  <si>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KÁCENÍ STROMŮ D KMENE DO 0,5M S ODSTRANĚNÍM PAŘEZŮ</t>
  </si>
  <si>
    <t>Odstranění stromů v místě stavby. Celkem CCA 20 ks stromů</t>
  </si>
  <si>
    <t>11511</t>
  </si>
  <si>
    <t>ČERPÁNÍ VODY DO 500 L/MIN</t>
  </si>
  <si>
    <t>HOD</t>
  </si>
  <si>
    <t>V případě potřeby bude provedeno čerpání vody – přítoků přes dělící pytlovanou hráz v korytě toku v průběhu prací na opevnění koryta.</t>
  </si>
  <si>
    <t>Položka čerpání vody na povrchu zahrnuje i potrubí, pohotovost záložní čerpací soupravy a zřízení čerpací jímky. Součástí položky je také následná demontáž a likvidace těchto zařízení</t>
  </si>
  <si>
    <t>12110</t>
  </si>
  <si>
    <t>SEJMUTÍ ORNICE NEBO LESNÍ PŮDY</t>
  </si>
  <si>
    <t>ULOŽENÍ V BLÍZKOSTI STAVBY NA MEZIDEPONI    
sejmutí humózní hlíny v tl. cca 0,25 m, ve svahu pod opěrnou zdí, odečteno z výkresu  cca max 20m2 (větší  plocha se vzhledem k nízké kvalitě zeminy nepředpokládá)</t>
  </si>
  <si>
    <t>položka zahrnuje sejmutí ornice bez ohledu na tloušťku vrstvy a její vodorovnou dopravu 
nezahrnuje uložení na trvalou skládku</t>
  </si>
  <si>
    <t>131736</t>
  </si>
  <si>
    <t>HLOUBENÍ JAM ZAPAŽ I NEPAŽ TŘ. I, ODVOZ DO 12KM</t>
  </si>
  <si>
    <t>cca 275 m3 + 10% REZERVA , odečteno z výkresu  A.6.4</t>
  </si>
  <si>
    <t>17481</t>
  </si>
  <si>
    <t>ZÁSYP JAM A RÝH Z NAKUPOVANÝCH MATERIÁLŮ</t>
  </si>
  <si>
    <t>po vrstvách hutněnou zeminou dle ČSN 73 6133, objem zásypových prací cca 50 m3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</si>
  <si>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</si>
  <si>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17780</t>
  </si>
  <si>
    <t>ZEMNÍ HRÁZKY Z NAKUPOVANÝCH MATERIÁLŮ</t>
  </si>
  <si>
    <t>Pytlová hráz pro dočasné předělení toku v rámci realizace opevnění toku.Plocha cca 0,75 m2 x 70 m = 52,50 m3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</si>
  <si>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</si>
  <si>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18214</t>
  </si>
  <si>
    <t>ÚPRAVA POVRCHŮ SROVNÁNÍM ÚZEMÍ V TL DO 0,25M</t>
  </si>
  <si>
    <t>Svahové úpravy stávajícího terénu zdí, odečteno z výkresu</t>
  </si>
  <si>
    <t>položka zahrnuje srovnání výškových rozdílů terénu</t>
  </si>
  <si>
    <t>18223</t>
  </si>
  <si>
    <t>ROZPROSTŘENÍ ORNICE VE SVAHU V TL DO 0,20M</t>
  </si>
  <si>
    <t>Ohumusování provedených svahových úprav, přesyp kamenné rovnaniny zeminou,  v celkové ploše 40 m2</t>
  </si>
  <si>
    <t>položka zahrnuje: 
nutné přemístění ornice z dočasných skládek vzdálených do 50m 
rozprostření ornice v předepsané tloušťce ve svahu přes 1:5</t>
  </si>
  <si>
    <t>18241</t>
  </si>
  <si>
    <t>ZALOŽENÍ TRÁVNÍKU RUČNÍM VÝSEVEM</t>
  </si>
  <si>
    <t>Osetí plochy provedených svahových úprav</t>
  </si>
  <si>
    <t>Zahrnuje dodání předepsané travní směsi, její výsev na ornici, zalévání, první pokosení, to vše bez ohledu na sklon terénu</t>
  </si>
  <si>
    <t>184B12</t>
  </si>
  <si>
    <t>VYSAZOVÁNÍ STROMŮ LISTNATÝCH S BALEM OBVOD KMENE DO 10CM, VÝŠ DO 1,7M</t>
  </si>
  <si>
    <t>NÁHRADNÍ VÝSADBA (V PŘÍPADĚ POŽADAVKU OŽP MM TŘINEC)</t>
  </si>
  <si>
    <t>Položka vysazování stromů zahrnuje i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</si>
  <si>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Základy</t>
  </si>
  <si>
    <t>21263</t>
  </si>
  <si>
    <t>TRATIVODY KOMPLET Z TRUB Z PLAST HMOT DN DO 150MM</t>
  </si>
  <si>
    <t>DRENÁŽNÍ TRUBKA PERFOROVANÁ DN 150, VČ. VYÚSTĚNÍ DRENÁŽE</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</si>
  <si>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</si>
  <si>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21331</t>
  </si>
  <si>
    <t>DRENÁŽNÍ VRSTVY Z BETONU MEZEROVITÉHO (DRENÁŽNÍHO)</t>
  </si>
  <si>
    <t>BETON MCB, DRENÁŽNÍ ŽEBRO, 15 m3, VIZ. VÝKRESY D.3.X</t>
  </si>
  <si>
    <t>Položka zahrnuje: 
- dodávku předepsaného materiálu pro drenážní vrstvu, včetně mimostaveništní a vnitrostaveništní dopravy 
- provedení drenážní vrstvy předepsaných rozměrů a předepsaného tvaru</t>
  </si>
  <si>
    <t>227851</t>
  </si>
  <si>
    <t>MIKROPILOTY KOMPLET D DO 300MM NA POVRCHU</t>
  </si>
  <si>
    <t>Mikropilota MP 01-35, 35 ks, dl. 5,50 m. Délka celkem 35 x 5,50 =193 m.</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</si>
  <si>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</si>
  <si>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261116</t>
  </si>
  <si>
    <t>VRTY PRO KOTV, INJEKT, MIKROPIL NA POVRCHU TŘ I D DO 80MM</t>
  </si>
  <si>
    <t>Zajištění stability svahu stavební jámy, hřebíky v rastru 0,50x0,50m, cca 40 x 3 = 120m</t>
  </si>
  <si>
    <t>položka zahrnuje: 
přemístění, montáž a demontáž vrtných souprav 
svislou dopravu zeminy z vrtu 
vodorovnou dopravu zeminy bez uložení na skládku 
případně nutné pažení dočasné (včetně odpažení) i trvalé</t>
  </si>
  <si>
    <t>26114</t>
  </si>
  <si>
    <t>VRTY PRO KOTVENÍ, INJEKTÁŽ A MIKROPILOTY NA POVRCHU TŘ. I D DO 200MM</t>
  </si>
  <si>
    <t>Mikropilota MP 01-35, 35 ks, dl. 5,50 m. Délka celkem 35 x 1,00 (I.TŘ) =35 m.</t>
  </si>
  <si>
    <t>26124</t>
  </si>
  <si>
    <t>VRTY PRO KOTVENÍ, INJEKTÁŽ A MIKROPILOTY NA POVRCHU TŘ. II D DO 200MM</t>
  </si>
  <si>
    <t>Mikropilota MP 01-35, 35 ks, dl. 5,50 m. Délka celkem 35 x 2,40 (II.TŘ) =84 m.</t>
  </si>
  <si>
    <t>26134</t>
  </si>
  <si>
    <t>VRTY PRO KOTVENÍ, INJEKTÁŽ A MIKROPILOTY NA POVRCHU TŘ. III D DO 200MM</t>
  </si>
  <si>
    <t>KOTVA K1.1 - K1.18, 18 ks, dl. 6,00 m. Délka celkem 18 x 6,00 = 108 m.  Délka celkem  = 108 m</t>
  </si>
  <si>
    <t>26135</t>
  </si>
  <si>
    <t>VRTY PRO KOTVENÍ, INJEKTÁŽ A MIKROPILOTY NA POVRCHU TŘ. III D DO 300MM</t>
  </si>
  <si>
    <t>Mikropilota MP 01-35, 35 ks, dl. 5,50 m. Délka celkem 35 x 0,50 (II.TŘ) =18 m.</t>
  </si>
  <si>
    <t>27718</t>
  </si>
  <si>
    <t>BÁRKY ZE DŘEVA</t>
  </si>
  <si>
    <t>PŘÍČNÝ DŘEVĚNÝ PRÁH V KORYTĚ TOKU</t>
  </si>
  <si>
    <t>- dílenská dokumentace, včetně technologického předpisu spojování 
- dodání dřeva v požadované kvalitě a výroba konstrukce (vč. pomůcek,  přípravků a prostředků pro výrobu) bez ohledu na náročnost a její objem, dílenská montáž, montážní dokumentace,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stavbě, včetně montážních prostředků a pomůcek a zednických výpomocí, 
- výplň, těsnění a tmelení spar a spojů,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ošetření kotevní oblasti proti vzniku trhlin, vlivu povětrnosti a pod., 
- osazení značek, včetně jejich zaměření. 
- veškeré úpravy dřeva pro zlepšení jeho užitných vlastností (impregnace, zpevňování a pod.), 
- veškeré druhy povrchových úprav, 
- zvláštní spojové prostředky, rozebíratelnost konstrukce, 
- osazení měřících zařízení a úprav pro ně.</t>
  </si>
  <si>
    <t>286312</t>
  </si>
  <si>
    <t>KOTVY OCELOVÉ DL DO 3M ÚNOS DO 100KN</t>
  </si>
  <si>
    <t>Zajištění stability svahu stavební jámy, hřebíky v rastru 0,50x0,50m, cca 40 x 3 = 120 ks</t>
  </si>
  <si>
    <t>Zahrnuje kompletní dodávku kotvy délky do 3,0m a únosnosti do 100kN včetně příslušenství (podložky, matice, vrtací korunky a pod.), podle požadavků a popisu uvedených v dokumentci pro zadání stavby; 
- součástí je kompletní osazení kotvy v podzemí, které zahrnuje všechny operace podle technologického předpisu výrobce nutné pro řádné osazení a aktivaci včetně všech pomocných mechanizmů, přípravků a hmot; 
- součástí ceny je také vrtání svorníku včetně potřebné mechanizace; 
- průkazné a kontrolní zkoušky kotev; 
- druh, délku, rozmístění a rozsah zkoušek určuje zadávací dokumentace.</t>
  </si>
  <si>
    <t>286345</t>
  </si>
  <si>
    <t>KOTVY SAMOZÁVRTNÉ DL DO 6M ÚNOS PŘES 200KN</t>
  </si>
  <si>
    <t>KOTVA K-1, 18ks, dl. 6,0 m. Délka celkem 18x6 = 108 m. Celková délka 108 m. Celkem 18 ks</t>
  </si>
  <si>
    <t>Zahrnuje kompletní dodávku kotvy délky od 5,01m do 6,0m a únosnosti přes 200kN včetně příslušenství (podložky, matice, vrtací korunky a pod.), podle požadavků a popisu uvedených v dokumentci pro zadání stavby; 
- součástí je kompletní osazení kotvy v podzemí, které zahrnuje všechny operace podle technologického předpisu výrobce nutné pro řádné osazení a aktivaci včetně všech pomocných mechanizmů, přípravků a hmot; 
- součástí ceny je také vrtání svorníku včetně potřebné mechanizace; 
- průkazné a kontrolní zkoušky kotev; 
- druh, délku, rozmístění a rozsah zkoušek určuje zadávací dokumentace.</t>
  </si>
  <si>
    <t>286415</t>
  </si>
  <si>
    <t>KOTVY LEPENÉ DL DO 3M ÚNOS DO 50KN</t>
  </si>
  <si>
    <t>64x chem. kotva se závitovou tyčí O16 mm, s maticí, podložkou a rektifijační maticí, dl. kotvy min. 150 mm, osazena do vývrtu v římse</t>
  </si>
  <si>
    <t>Zahrnuje kompletní dodávku kotvy délky do 3,00m a únosnosti přes 200kN včetně příslušenství (podložky, matice, víčka  a pod.), podle požadavků a popisu uvedených v dokumentci pro zadání stavby; 
- součástí je kompletní osazení kotvy v podzemí, které zahrnuje všechny operace podle technologického předpisu výrobce nutné pro řádné osazení a aktivaci včetně všech pomocných mechanizmů, přípravků a hmot (např. lepící hmoty a pod.) ; 
- průkazné a kontrolní zkoušky kotev; 
- druh, délku, rozmístění a rozsah zkoušek určuje zadávací dokumentace; 
- vrty pro kotvy nejsou součástí této položky uvedou se v položce 263 - vrty pro svorníky a kotvy v podzemí dl. do 12m.</t>
  </si>
  <si>
    <t>28931</t>
  </si>
  <si>
    <t>STŘÍKANÝ BETON</t>
  </si>
  <si>
    <t>Zajištění stability svahu stavební jámy, zajištění líce výkopu, plocha celkem  30 m2, v tl. 0,08 m. 30 x 0,08 x 1,1 (10% odpad) = 2,64 m3 - viz. výkres  A.6.4</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</si>
  <si>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</si>
  <si>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t>
  </si>
  <si>
    <t>289366</t>
  </si>
  <si>
    <t>VÝZTUŽ STŘÍKANÉHO BETONU Z KARI SITÍ</t>
  </si>
  <si>
    <t>Zajištění stability svahu stavební jámy, zajištění líce výkopu proti zvětrávání v korytě toku   
Plocha celkem 30 m2, KARI 8/150x8/150=5,4kg/m2, přirážka 10%,  hmotnost celkem 5,4x30x1,1=0,20t</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</si>
  <si>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(provedení vrtu, dodání a vsunutí kotvičky, její zalepení předepsaným pojivem),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</si>
  <si>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Svislé konstrukce</t>
  </si>
  <si>
    <t>32</t>
  </si>
  <si>
    <t>327215</t>
  </si>
  <si>
    <t>PŘEZDĚNÍ ZDÍ Z KAMENNÉHO ZDIVA</t>
  </si>
  <si>
    <t>přezdění horní, rozvolněné části kamenného zdiva, osazení kamenů do maltového lože, 6 x0,5 = 3,00 m3</t>
  </si>
  <si>
    <t>položka zahrnuje rozebrání stávajícího zdiva, nezbytnou manipulaci s rozebraným materiálem (nakládání, doprava, složení, očištění, odvoz nepoužitelného materiálu a suti), vyzdění z tohoto materiálu (bez dodávky nového) včetně dodávky předepsaného materiálu pro výplň spar.</t>
  </si>
  <si>
    <t>33</t>
  </si>
  <si>
    <t>327325</t>
  </si>
  <si>
    <t>ZDI OPĚRNÉ, ZÁRUBNÍ, NÁBŘEŽNÍ ZE ŽELEZOVÉHO BETONU DO C30/37</t>
  </si>
  <si>
    <t>Dřík ŽB prahu, včetně  integrované římsy: C30/37 XF4/XD3, 35 m3, viz. výkres D3.13 + REZERVA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</si>
  <si>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</si>
  <si>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34</t>
  </si>
  <si>
    <t>327365</t>
  </si>
  <si>
    <t>VÝZTUŽ ZDÍ OPĚRNÝCH, ZÁRUBNÍCH, NÁBŘEŽNÍCH Z OCELI 10505, B500B</t>
  </si>
  <si>
    <t>dle výkresu Schéma výztuže D.3.14</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</si>
  <si>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</si>
  <si>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Vodorovné konstrukce</t>
  </si>
  <si>
    <t>35</t>
  </si>
  <si>
    <t>451314</t>
  </si>
  <si>
    <t>PODKLADNÍ A VÝPLŇOVÉ VRSTVY Z PROSTÉHO BETONU C25/30</t>
  </si>
  <si>
    <t>ODVODŇOVACÍ ŽLAB DRENÁŽE, VE SPÁDU DRENÁŽ C25/30 XF4, 6m3, VIZ. VÝKRESY B.3.X, BETONOVÉ LOŽE DLAŽBY, ZÁKLADOVÉ PATKY ZÁBRADLÍ, PROBETONOVÁNÍ KAMENNÉ ROVNANINY</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</si>
  <si>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</si>
  <si>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36</t>
  </si>
  <si>
    <t>451382</t>
  </si>
  <si>
    <t>PODKL VRSTVY ZE ŽELEZOBET DO C12/15 VČET VÝZTUŽE</t>
  </si>
  <si>
    <t>Podkladní a vyrovnávací vrstva betonu v tl.150 mm, C16/20 XA1, VYZTUŽENÝ SÍTÍ KARI 8/150/150,18 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</si>
  <si>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nátěry zabraňující soudržnost betonu a bednění  
- výplň, těsnění a tmelení spar a spojů  
- opatření povrchů betonu izolací proti zemní vlhkosti v částech, kde přijdou do styku se zeminou nebo kamenivem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úpravy výztuže pro osazení doplňkových konstrukcí  
- veškerá opatření pro zajištění soudržnosti výztuže a betonu  
- povrchovou antikorozní úpravu výztuže  
- separaci výztuže</t>
  </si>
  <si>
    <t>37</t>
  </si>
  <si>
    <t>45152</t>
  </si>
  <si>
    <t>PODKLADNÍ A VÝPLŇOVÉ VRSTVY Z KAMENIVA DRCENÉHO</t>
  </si>
  <si>
    <t>Podsyp ze ŠD/ŠP pod kamennou rovnaninu a dlažbu z lom. Kamene,  v tl. 100 mm, místně, dle potřeby</t>
  </si>
  <si>
    <t>položka zahrnuje dodávku předepsaného kameniva, mimostaveništní a vnitrostaveništní dopravu a jeho uložení 
není-li v zadávací dokumentaci uvedeno jinak, jedná se o nakupovaný materiál</t>
  </si>
  <si>
    <t>38</t>
  </si>
  <si>
    <t>46321</t>
  </si>
  <si>
    <t>ROVNANINA Z LOMOVÉHO KAMENE</t>
  </si>
  <si>
    <t>130m2 x 0,750m =100 m3</t>
  </si>
  <si>
    <t>položka zahrnuje: 
- dodávku a vyrovnání lomového kamene předepsané frakce do předepsaného tvaru včetně mimostaveništní a vnitrostaveništní dopravy 
není-li v zadávací dokumentaci uvedeno jinak, jedná se o nakupovaný materiál</t>
  </si>
  <si>
    <t>39</t>
  </si>
  <si>
    <t>465512</t>
  </si>
  <si>
    <t>DLAŽBY Z LOMOVÉHO KAMENE NA MC</t>
  </si>
  <si>
    <t>Dlažba z lom. Kamene v přechodu zdi na terén, v koncové části</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</si>
  <si>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</si>
  <si>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Přidružená stavební výroba</t>
  </si>
  <si>
    <t>40</t>
  </si>
  <si>
    <t>711111</t>
  </si>
  <si>
    <t>IZOLACE BĚŽNÝCH KONSTRUKCÍ PROTI ZEMNÍ VLHKOSTI ASFALTOVÝMI NÁTĚRY</t>
  </si>
  <si>
    <t>nátěr - 1x ALP; plocha natírané konstrukce celkem 80 m2, odečteno z výkresu tvaru D.3.13</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</si>
  <si>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</si>
  <si>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41</t>
  </si>
  <si>
    <t>Penetračně adhezní nátěr pro zvýšení přilnavosti těsnícího tmelu a lepenky</t>
  </si>
  <si>
    <t>42</t>
  </si>
  <si>
    <t>711121</t>
  </si>
  <si>
    <t>IZOLACE BĚŽN KONSTR PROTI TLAK VODĚ ASFALT NÁTĚRY</t>
  </si>
  <si>
    <t>nátěr - 2x ALn; plocha natírané konstrukce celkem 2x80 m2 = 160m2, odečteno z výkresu tvaru D.3.13</t>
  </si>
  <si>
    <t>43</t>
  </si>
  <si>
    <t>711509</t>
  </si>
  <si>
    <t>OCHRANA IZOLACE NA POVRCHU TEXTILIÍ</t>
  </si>
  <si>
    <t>ochranná geotextilie (hydroizolace), gramáž 600 g/m2, 80m2 + rezerva na přesahy 20% = 80 x 1,2 =96 m2, filtrační geotextilie (drenážní žebro), gramáž 300g/m2,  70 m2 + rezerva na přesahy 20% =70 x 1,2 =84m2. Plocha celkem 96 + 84 = 180 m2</t>
  </si>
  <si>
    <t>položka zahrnuje: 
- dodání  předepsaného ochranného materiálu 
- zřízení ochrany izolace</t>
  </si>
  <si>
    <t>44</t>
  </si>
  <si>
    <t>78381</t>
  </si>
  <si>
    <t>NÁTĚRY BETON KONSTR TYP S1 (OS-A)</t>
  </si>
  <si>
    <t>volné plochy betonu na styku se vzduchem: cca 120 m2</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</si>
  <si>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</si>
  <si>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45</t>
  </si>
  <si>
    <t>78383</t>
  </si>
  <si>
    <t>NÁTĚRY BETON KONSTR TYP S4 (OS-C)</t>
  </si>
  <si>
    <t>římsa v pásmu ostřiku chem. rozmrazovacích látek: 1,80 x 46,670 = 84 + 10% REZERVA =  cca 92 m2</t>
  </si>
  <si>
    <t>46</t>
  </si>
  <si>
    <t>89916</t>
  </si>
  <si>
    <t>VÝMĚNA VÝTOKOVÝCH KUSŮ POTRUBÍ DN200 A DN500</t>
  </si>
  <si>
    <t>- Položka zahrnuje veškerý materiál, výrobky a polotovary, včetně mimostaveništní a vnitrostaveništní dopravy (rovněž přesuny), včetně naložení a složení,případně s uložením.</t>
  </si>
  <si>
    <t>47</t>
  </si>
  <si>
    <t>9111A1</t>
  </si>
  <si>
    <t>ZÁBRADLÍ SILNIČNÍ S VODOR MADLY - DODÁVKA A MONTÁŽ</t>
  </si>
  <si>
    <t>zábradlí výšky 1,10 m, celkové délky 3,660 m, dle výkresu D.3.18.2</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</si>
  <si>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</si>
  <si>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48</t>
  </si>
  <si>
    <t>9111A3</t>
  </si>
  <si>
    <t>ZÁBRADLÍ SILNIČNÍ S VODOR MADLY - DEMONTÁŽ S PŘESUNEM</t>
  </si>
  <si>
    <t>Demontáž stávajícího zábradlí v místě stavby výšky 1,10 m, celkové délky cca 50 m</t>
  </si>
  <si>
    <t>49</t>
  </si>
  <si>
    <t>9112B1</t>
  </si>
  <si>
    <t>ZÁBRADLÍ MOSTNÍ SE SVISLOU VÝPLNÍ - DODÁVKA A MONTÁŽ</t>
  </si>
  <si>
    <t>zábradlí výšky 1,10 m, celkové délky 44 m, dle výkresu D.3.18.1</t>
  </si>
  <si>
    <t>položka zahrnuje: 
dodání zábradlí včetně předepsané povrchové úpravy 
kotvení sloupků, t.j. kotevní desky, šrouby z nerez oceli, vrty a zálivku, pokud zadávací dokumentace nestanoví jinak 
případné nivelační hmoty pod kotevní desky</t>
  </si>
  <si>
    <t>50</t>
  </si>
  <si>
    <t>931182</t>
  </si>
  <si>
    <t>VÝPLŇ DILATAČNÍCH SPAR Z POLYSTYRENU TL 20MM</t>
  </si>
  <si>
    <t>51</t>
  </si>
  <si>
    <t>931336</t>
  </si>
  <si>
    <t>TĚSNĚNÍ DILATAČNÍCH SPAR POLYURETANOVÝM TMELEM PRŮŘEZU DO 800MM2</t>
  </si>
  <si>
    <t>52</t>
  </si>
  <si>
    <t>53</t>
  </si>
  <si>
    <t>93136</t>
  </si>
  <si>
    <t>PŘEKRYTÍ DILATAČNÍCH SPAR ASFALTOVOU LEPENKOU</t>
  </si>
  <si>
    <t>položka zahrnuje dodávku a připevnění předepsané lepenky, včetně nutných přesahů</t>
  </si>
  <si>
    <t>54</t>
  </si>
  <si>
    <t>935212</t>
  </si>
  <si>
    <t>PŘÍKOPOVÉ ŽLABY Z BETON TVÁRNIC ŠÍŘ DO 600MM DO BETONU TL 100MM</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</si>
  <si>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</si>
  <si>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55</t>
  </si>
  <si>
    <t>966116</t>
  </si>
  <si>
    <t>BOURÁNÍ KONSTRUKCÍ Z BETON DÍLCŮ S ODVOZEM DO 12KM</t>
  </si>
  <si>
    <t>rozebrání stávajícího opevnění toku , cca = 15 m3</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</si>
  <si>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</si>
  <si>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401</t>
  </si>
  <si>
    <t>PŘELOŽKA SLOUPU SEK (CETIN)</t>
  </si>
  <si>
    <t>03210</t>
  </si>
  <si>
    <t>ZAŘÍZENÍ PRO DODÁVKU ELEKTRICKÉHO PROUDU</t>
  </si>
  <si>
    <t>PŘELOŽKA SLOUPU SEK (CETIN) DODÁVKA CETIN</t>
  </si>
  <si>
    <t>zahrnuje objednatelem povolené náklady na pořízení (event. pronájem), provozování, udržování a likvidaci zhotovitelova zařízení</t>
  </si>
  <si>
    <t>999</t>
  </si>
  <si>
    <t>VEDLEJŠÍ ROZPOČTOVÉ NÁKLADY</t>
  </si>
  <si>
    <t>02610</t>
  </si>
  <si>
    <t>ZKOUŠENÍ KONSTRUKCÍ A PRACÍ ZKUŠEBNOU ZHOTOVITELE</t>
  </si>
  <si>
    <t>Veškeré průkazní a kontrolní zkoušky dle kapitol TKP a dle vypracovaného a odsouhlaseného KZP a odsouhlasených technologických předpisů (TePř).   
V ROZSAHU PRO CELOU STAVBU (SO 101 +SO 201) Předpoklad 30 tis. Kč</t>
  </si>
  <si>
    <t>zahrnuje veškeré náklady spojené s objednatelem požadovanými zkouškami</t>
  </si>
  <si>
    <t>02730</t>
  </si>
  <si>
    <t>POMOC PRÁCE ZŘÍZ NEBO ZAJIŠŤ OCHRANU INŽENÝRSKÝCH SÍTÍ</t>
  </si>
  <si>
    <t>Vytyčení a ochrana stávajících IS před zahájením prací. Případná oprava a úprava ditčených inženýrských sítí, výtoků kanalizace, výměna koncových segmentů potrubí kanalizace.   
V ROZSAHU PRO CELOU STAVBU (SO 101 + SO 201) Předpoklad 50 tis. Kč</t>
  </si>
  <si>
    <t>02851</t>
  </si>
  <si>
    <t>PRŮZKUMNÉ PRÁCE DIAGNOSTIKY KONSTRUKCÍ NA POVRCHU</t>
  </si>
  <si>
    <t>Pasport okolních objektů a silnice před a po realizaci V ROZSAHU PRO CELOU STAVBU (SO 101 + SO 201) Předpoklad 20 tis. Kč.</t>
  </si>
  <si>
    <t>02910</t>
  </si>
  <si>
    <t>OSTATNÍ POŽADAVKY - ZEMĚMĚŘIČSKÁ MĚŘENÍ</t>
  </si>
  <si>
    <t>Zaměření po dobu výstavby, vytyčení po dobu výstavby, vytyčení obvodu staveniště, geodetické zaměření skutečného stavu na podkladu katastrální mapy. Geometrický plán. Součástí prací je zpracování geometrického plánu na zaměření skutečného průběhu silnice III/4832 a žb prahu  v souladu s § 11 zákona č. 13/1997 Sb., v platném znění, pro účely majetkoprávního vypořádání pozemků v celé délce opravované silnice. Před zaměřením a zpracováním geometrického plánu bude se zástupcem správce silnice vymezena hranice zaměřovaného silničního tělesa tak, aby odpovídala výše uvedenému zákonu. Návrh geometrického plánu bude předložen v elektronické podobě ve formátu .pdf majetkoprávnímu oddělení Kraje Vysočina k odsouhlasení. Poté bude předložen příslušnému katastrálnímu úřadu k odsouhlasení. Geometrický plán odsouhlasený příslušným katastrálním úřadem bude odevzdán v listinné podobě v počtu vyhotovení 6 a zároveň v digitální podobě. Předpoklad 10 tis. Kč</t>
  </si>
  <si>
    <t>zahrnuje veškeré náklady spojené s objednatelem požadovanými pracemi,   
- pro stanovení orientační investorské ceny určete jednotkovou cenu jako 1% odhadované ceny stavby</t>
  </si>
  <si>
    <t>02940</t>
  </si>
  <si>
    <t>OSTATNÍ POŽADAVKY - VYPRACOVÁNÍ DOKUMENTACE</t>
  </si>
  <si>
    <t>DOKUMENTACE SKUTEČ PROVEDENÍ, VČETNĚ ZÁVĚREČNÉ ZPRÁVY, ROZSAH DLE SOD.  V ROZSAHU PRO CELOU STAVBU (SO 101 + SO 201) Předpoklad 24 tis. Kč.</t>
  </si>
  <si>
    <t>02943</t>
  </si>
  <si>
    <t>OSTATNÍ POŽADAVKY - VYPRACOVÁNÍ RDS</t>
  </si>
  <si>
    <t>Dokumentace realizační - detaily v potřebném rozsahu V ROZSAHU PRO CELOU STAVBU (SO 101 + SO 201) Předpoklad 30 tis. Kč.</t>
  </si>
  <si>
    <t>02950</t>
  </si>
  <si>
    <t>OSTATNÍ POŽADAVKY - POSUDKY, KONTROLY, REVIZNÍ ZPRÁVY</t>
  </si>
  <si>
    <t>BOZP, HAVARIJNÍ PLÁN, TG POSTUP PROVÁDĚNÍ Ochranná zařízení a zajištění BOZP a kompletní zajištění bezpečnosti, ochranná zařízení, oplocení s podstavci drátěné - dodávka, montáž, demontáž v dl. cca 220 m. V ROZSAHU PRO CELOU STAVBU (SO 101 + SO 201) Předp. 40 tis. Kč.</t>
  </si>
  <si>
    <t>03100</t>
  </si>
  <si>
    <t>ZAŘÍZENÍ STAVENIŠTĚ - ZŘÍZENÍ, PROVOZ, DEMONTÁŽ</t>
  </si>
  <si>
    <t>ZS včetně prostoru pro meziskládku stavebního materiálu, vč. uvedení dotčených pozemků do původního stavu V ROZSAHU PRO CELOU STAVBU (SO 101 + SO 201)</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</si>
</sst>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2" borderId="6" xfId="0" applyFill="1" applyBorder="1" applyAlignment="1">
      <alignmen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xf numFmtId="177" fontId="0" fillId="2" borderId="1" xfId="0" applyNumberForma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43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E14"/>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c r="C1" s="1"/>
      <c r="D1" s="1"/>
      <c r="E1" s="1"/>
    </row>
    <row r="2" spans="1:5" ht="12.75" customHeight="1">
      <c r="A2" s="1"/>
      <c r="B2" s="2" t="s">
        <v>0</v>
      </c>
      <c r="C2" s="1"/>
      <c r="D2" s="1"/>
      <c r="E2" s="1"/>
    </row>
    <row r="3" spans="1:5" ht="19.5" customHeight="1">
      <c r="A3" s="1"/>
      <c r="B3" s="1"/>
      <c r="C3" s="1"/>
      <c r="D3" s="1"/>
      <c r="E3" s="1"/>
    </row>
    <row r="4" spans="1:5" ht="19.5" customHeight="1">
      <c r="A4" s="1"/>
      <c r="B4" s="3" t="s">
        <v>1</v>
      </c>
      <c r="C4" s="1"/>
      <c r="D4" s="1"/>
      <c r="E4" s="1"/>
    </row>
    <row r="5" spans="1:5" ht="12.75" customHeight="1">
      <c r="A5" s="1"/>
      <c r="B5" s="1" t="s">
        <v>2</v>
      </c>
      <c r="C5" s="1"/>
      <c r="D5" s="1"/>
      <c r="E5" s="1"/>
    </row>
    <row r="6" spans="1:5" ht="12.75" customHeight="1">
      <c r="A6" s="1"/>
      <c r="B6" s="4" t="s">
        <v>3</v>
      </c>
      <c r="C6" s="7">
        <f>SUM(C10:C14)</f>
      </c>
      <c r="D6" s="1"/>
      <c r="E6" s="1"/>
    </row>
    <row r="7" spans="1:5" ht="12.75" customHeight="1">
      <c r="A7" s="1"/>
      <c r="B7" s="4" t="s">
        <v>4</v>
      </c>
      <c r="C7" s="7">
        <f>SUM(E10:E14)</f>
      </c>
      <c r="D7" s="1"/>
      <c r="E7" s="1"/>
    </row>
    <row r="8" spans="1:5" ht="12.75" customHeight="1">
      <c r="A8" s="6"/>
      <c r="B8" s="6"/>
      <c r="C8" s="6"/>
      <c r="D8" s="6"/>
      <c r="E8" s="6"/>
    </row>
    <row r="9" spans="1:5" ht="12.75" customHeight="1">
      <c r="A9" s="5" t="s">
        <v>5</v>
      </c>
      <c r="B9" s="5" t="s">
        <v>6</v>
      </c>
      <c r="C9" s="5" t="s">
        <v>7</v>
      </c>
      <c r="D9" s="5" t="s">
        <v>8</v>
      </c>
      <c r="E9" s="5" t="s">
        <v>9</v>
      </c>
    </row>
    <row r="10" spans="1:5" ht="12.75" customHeight="1">
      <c r="A10" s="20" t="s">
        <v>23</v>
      </c>
      <c r="B10" s="20" t="s">
        <v>24</v>
      </c>
      <c r="C10" s="21">
        <f>'001'!I3</f>
      </c>
      <c r="D10" s="21">
        <f>'001'!O2</f>
      </c>
      <c r="E10" s="21">
        <f>C10+D10</f>
      </c>
    </row>
    <row r="11" spans="1:5" ht="12.75" customHeight="1">
      <c r="A11" s="20" t="s">
        <v>174</v>
      </c>
      <c r="B11" s="20" t="s">
        <v>175</v>
      </c>
      <c r="C11" s="21">
        <f>'101'!I3</f>
      </c>
      <c r="D11" s="21">
        <f>'101'!O2</f>
      </c>
      <c r="E11" s="21">
        <f>C11+D11</f>
      </c>
    </row>
    <row r="12" spans="1:5" ht="12.75" customHeight="1">
      <c r="A12" s="20" t="s">
        <v>256</v>
      </c>
      <c r="B12" s="20" t="s">
        <v>257</v>
      </c>
      <c r="C12" s="21">
        <f>'201'!I3</f>
      </c>
      <c r="D12" s="21">
        <f>'201'!O2</f>
      </c>
      <c r="E12" s="21">
        <f>C12+D12</f>
      </c>
    </row>
    <row r="13" spans="1:5" ht="12.75" customHeight="1">
      <c r="A13" s="20" t="s">
        <v>474</v>
      </c>
      <c r="B13" s="20" t="s">
        <v>475</v>
      </c>
      <c r="C13" s="21">
        <f>'401'!I3</f>
      </c>
      <c r="D13" s="21">
        <f>'401'!O2</f>
      </c>
      <c r="E13" s="21">
        <f>C13+D13</f>
      </c>
    </row>
    <row r="14" spans="1:5" ht="12.75" customHeight="1">
      <c r="A14" s="20" t="s">
        <v>480</v>
      </c>
      <c r="B14" s="20" t="s">
        <v>481</v>
      </c>
      <c r="C14" s="21">
        <f>'999'!I3</f>
      </c>
      <c r="D14" s="21">
        <f>'999'!O2</f>
      </c>
      <c r="E14" s="21">
        <f>C14+D14</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12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O2">
        <f>0+O8+O17</f>
      </c>
      <c r="P2" t="s">
        <v>21</v>
      </c>
    </row>
    <row r="3" spans="1:16" ht="15" customHeight="1">
      <c r="A3" t="s">
        <v>11</v>
      </c>
      <c r="B3" s="12" t="s">
        <v>13</v>
      </c>
      <c r="C3" s="13" t="s">
        <v>14</v>
      </c>
      <c r="D3" s="1"/>
      <c r="E3" s="14" t="s">
        <v>15</v>
      </c>
      <c r="F3" s="1"/>
      <c r="G3" s="9"/>
      <c r="H3" s="8" t="s">
        <v>23</v>
      </c>
      <c r="I3" s="41">
        <f>0+I8+I17</f>
      </c>
      <c r="O3" t="s">
        <v>18</v>
      </c>
      <c r="P3" t="s">
        <v>22</v>
      </c>
    </row>
    <row r="4" spans="1:16" ht="15" customHeight="1">
      <c r="A4" t="s">
        <v>16</v>
      </c>
      <c r="B4" s="16" t="s">
        <v>17</v>
      </c>
      <c r="C4" s="17" t="s">
        <v>23</v>
      </c>
      <c r="D4" s="6"/>
      <c r="E4" s="18" t="s">
        <v>24</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f>
      </c>
      <c r="R8">
        <f>0+O9+O13</f>
      </c>
    </row>
    <row r="9" spans="1:16" ht="12.75">
      <c r="A9" s="25" t="s">
        <v>44</v>
      </c>
      <c r="B9" s="29" t="s">
        <v>28</v>
      </c>
      <c r="C9" s="29" t="s">
        <v>45</v>
      </c>
      <c r="D9" s="25" t="s">
        <v>46</v>
      </c>
      <c r="E9" s="30" t="s">
        <v>47</v>
      </c>
      <c r="F9" s="31" t="s">
        <v>48</v>
      </c>
      <c r="G9" s="32">
        <v>1</v>
      </c>
      <c r="H9" s="33">
        <v>0</v>
      </c>
      <c r="I9" s="33">
        <f>ROUND(ROUND(H9,2)*ROUND(G9,3),2)</f>
      </c>
      <c r="O9">
        <f>(I9*21)/100</f>
      </c>
      <c r="P9" t="s">
        <v>22</v>
      </c>
    </row>
    <row r="10" spans="1:5" ht="12.75">
      <c r="A10" s="34" t="s">
        <v>49</v>
      </c>
      <c r="E10" s="35" t="s">
        <v>46</v>
      </c>
    </row>
    <row r="11" spans="1:5" ht="38.25">
      <c r="A11" s="36" t="s">
        <v>50</v>
      </c>
      <c r="E11" s="37" t="s">
        <v>51</v>
      </c>
    </row>
    <row r="12" spans="1:5" ht="12.75">
      <c r="A12" t="s">
        <v>52</v>
      </c>
      <c r="E12" s="35" t="s">
        <v>53</v>
      </c>
    </row>
    <row r="13" spans="1:16" ht="12.75">
      <c r="A13" s="25" t="s">
        <v>44</v>
      </c>
      <c r="B13" s="29" t="s">
        <v>22</v>
      </c>
      <c r="C13" s="29" t="s">
        <v>54</v>
      </c>
      <c r="D13" s="25" t="s">
        <v>46</v>
      </c>
      <c r="E13" s="30" t="s">
        <v>55</v>
      </c>
      <c r="F13" s="31" t="s">
        <v>56</v>
      </c>
      <c r="G13" s="32">
        <v>1</v>
      </c>
      <c r="H13" s="33">
        <v>0</v>
      </c>
      <c r="I13" s="33">
        <f>ROUND(ROUND(H13,2)*ROUND(G13,3),2)</f>
      </c>
      <c r="O13">
        <f>(I13*21)/100</f>
      </c>
      <c r="P13" t="s">
        <v>22</v>
      </c>
    </row>
    <row r="14" spans="1:5" ht="12.75">
      <c r="A14" s="34" t="s">
        <v>49</v>
      </c>
      <c r="E14" s="35" t="s">
        <v>46</v>
      </c>
    </row>
    <row r="15" spans="1:5" ht="12.75">
      <c r="A15" s="36" t="s">
        <v>50</v>
      </c>
      <c r="E15" s="37" t="s">
        <v>57</v>
      </c>
    </row>
    <row r="16" spans="1:5" ht="89.25">
      <c r="A16" t="s">
        <v>52</v>
      </c>
      <c r="E16" s="35" t="s">
        <v>58</v>
      </c>
    </row>
    <row r="17" spans="1:18" ht="12.75" customHeight="1">
      <c r="A17" s="6" t="s">
        <v>42</v>
      </c>
      <c r="B17" s="6"/>
      <c r="C17" s="39" t="s">
        <v>39</v>
      </c>
      <c r="D17" s="6"/>
      <c r="E17" s="27" t="s">
        <v>59</v>
      </c>
      <c r="F17" s="6"/>
      <c r="G17" s="6"/>
      <c r="H17" s="6"/>
      <c r="I17" s="40">
        <f>0+Q17</f>
      </c>
      <c r="O17">
        <f>0+R17</f>
      </c>
      <c r="Q17">
        <f>0+I18+I22+I26+I30+I34+I38+I42+I46+I50+I54+I58+I62+I66+I70+I74+I78+I82+I86+I90+I94+I98+I102+I106+I110+I114+I118+I122+I126</f>
      </c>
      <c r="R17">
        <f>0+O18+O22+O26+O30+O34+O38+O42+O46+O50+O54+O58+O62+O66+O70+O74+O78+O82+O86+O90+O94+O98+O102+O106+O110+O114+O118+O122+O126</f>
      </c>
    </row>
    <row r="18" spans="1:16" ht="12.75">
      <c r="A18" s="25" t="s">
        <v>44</v>
      </c>
      <c r="B18" s="29" t="s">
        <v>21</v>
      </c>
      <c r="C18" s="29" t="s">
        <v>60</v>
      </c>
      <c r="D18" s="25" t="s">
        <v>46</v>
      </c>
      <c r="E18" s="30" t="s">
        <v>61</v>
      </c>
      <c r="F18" s="31" t="s">
        <v>62</v>
      </c>
      <c r="G18" s="32">
        <v>50</v>
      </c>
      <c r="H18" s="33">
        <v>0</v>
      </c>
      <c r="I18" s="33">
        <f>ROUND(ROUND(H18,2)*ROUND(G18,3),2)</f>
      </c>
      <c r="O18">
        <f>(I18*21)/100</f>
      </c>
      <c r="P18" t="s">
        <v>22</v>
      </c>
    </row>
    <row r="19" spans="1:5" ht="12.75">
      <c r="A19" s="34" t="s">
        <v>49</v>
      </c>
      <c r="E19" s="35" t="s">
        <v>46</v>
      </c>
    </row>
    <row r="20" spans="1:5" ht="25.5">
      <c r="A20" s="36" t="s">
        <v>50</v>
      </c>
      <c r="E20" s="37" t="s">
        <v>63</v>
      </c>
    </row>
    <row r="21" spans="1:5" ht="76.5">
      <c r="A21" t="s">
        <v>52</v>
      </c>
      <c r="E21" s="35" t="s">
        <v>64</v>
      </c>
    </row>
    <row r="22" spans="1:16" ht="12.75">
      <c r="A22" s="25" t="s">
        <v>44</v>
      </c>
      <c r="B22" s="29" t="s">
        <v>32</v>
      </c>
      <c r="C22" s="29" t="s">
        <v>65</v>
      </c>
      <c r="D22" s="25" t="s">
        <v>46</v>
      </c>
      <c r="E22" s="30" t="s">
        <v>66</v>
      </c>
      <c r="F22" s="31" t="s">
        <v>62</v>
      </c>
      <c r="G22" s="32">
        <v>50</v>
      </c>
      <c r="H22" s="33">
        <v>0</v>
      </c>
      <c r="I22" s="33">
        <f>ROUND(ROUND(H22,2)*ROUND(G22,3),2)</f>
      </c>
      <c r="O22">
        <f>(I22*21)/100</f>
      </c>
      <c r="P22" t="s">
        <v>22</v>
      </c>
    </row>
    <row r="23" spans="1:5" ht="12.75">
      <c r="A23" s="34" t="s">
        <v>49</v>
      </c>
      <c r="E23" s="35" t="s">
        <v>46</v>
      </c>
    </row>
    <row r="24" spans="1:5" ht="25.5">
      <c r="A24" s="36" t="s">
        <v>50</v>
      </c>
      <c r="E24" s="37" t="s">
        <v>63</v>
      </c>
    </row>
    <row r="25" spans="1:5" ht="38.25">
      <c r="A25" t="s">
        <v>52</v>
      </c>
      <c r="E25" s="35" t="s">
        <v>67</v>
      </c>
    </row>
    <row r="26" spans="1:16" ht="12.75">
      <c r="A26" s="25" t="s">
        <v>44</v>
      </c>
      <c r="B26" s="29" t="s">
        <v>34</v>
      </c>
      <c r="C26" s="29" t="s">
        <v>68</v>
      </c>
      <c r="D26" s="25" t="s">
        <v>46</v>
      </c>
      <c r="E26" s="30" t="s">
        <v>69</v>
      </c>
      <c r="F26" s="31" t="s">
        <v>70</v>
      </c>
      <c r="G26" s="32">
        <v>6000</v>
      </c>
      <c r="H26" s="33">
        <v>0</v>
      </c>
      <c r="I26" s="33">
        <f>ROUND(ROUND(H26,2)*ROUND(G26,3),2)</f>
      </c>
      <c r="O26">
        <f>(I26*21)/100</f>
      </c>
      <c r="P26" t="s">
        <v>22</v>
      </c>
    </row>
    <row r="27" spans="1:5" ht="12.75">
      <c r="A27" s="34" t="s">
        <v>49</v>
      </c>
      <c r="E27" s="35" t="s">
        <v>46</v>
      </c>
    </row>
    <row r="28" spans="1:5" ht="51">
      <c r="A28" s="36" t="s">
        <v>50</v>
      </c>
      <c r="E28" s="37" t="s">
        <v>71</v>
      </c>
    </row>
    <row r="29" spans="1:5" ht="25.5">
      <c r="A29" t="s">
        <v>52</v>
      </c>
      <c r="E29" s="35" t="s">
        <v>72</v>
      </c>
    </row>
    <row r="30" spans="1:16" ht="25.5">
      <c r="A30" s="25" t="s">
        <v>44</v>
      </c>
      <c r="B30" s="29" t="s">
        <v>36</v>
      </c>
      <c r="C30" s="29" t="s">
        <v>73</v>
      </c>
      <c r="D30" s="25" t="s">
        <v>46</v>
      </c>
      <c r="E30" s="30" t="s">
        <v>74</v>
      </c>
      <c r="F30" s="31" t="s">
        <v>56</v>
      </c>
      <c r="G30" s="32">
        <v>32</v>
      </c>
      <c r="H30" s="33">
        <v>0</v>
      </c>
      <c r="I30" s="33">
        <f>ROUND(ROUND(H30,2)*ROUND(G30,3),2)</f>
      </c>
      <c r="O30">
        <f>(I30*21)/100</f>
      </c>
      <c r="P30" t="s">
        <v>22</v>
      </c>
    </row>
    <row r="31" spans="1:5" ht="12.75">
      <c r="A31" s="34" t="s">
        <v>49</v>
      </c>
      <c r="E31" s="35" t="s">
        <v>46</v>
      </c>
    </row>
    <row r="32" spans="1:5" ht="38.25">
      <c r="A32" s="36" t="s">
        <v>50</v>
      </c>
      <c r="E32" s="37" t="s">
        <v>75</v>
      </c>
    </row>
    <row r="33" spans="1:5" ht="63.75">
      <c r="A33" t="s">
        <v>52</v>
      </c>
      <c r="E33" s="35" t="s">
        <v>76</v>
      </c>
    </row>
    <row r="34" spans="1:16" ht="25.5">
      <c r="A34" s="25" t="s">
        <v>44</v>
      </c>
      <c r="B34" s="29" t="s">
        <v>77</v>
      </c>
      <c r="C34" s="29" t="s">
        <v>78</v>
      </c>
      <c r="D34" s="25" t="s">
        <v>46</v>
      </c>
      <c r="E34" s="30" t="s">
        <v>79</v>
      </c>
      <c r="F34" s="31" t="s">
        <v>56</v>
      </c>
      <c r="G34" s="32">
        <v>32</v>
      </c>
      <c r="H34" s="33">
        <v>0</v>
      </c>
      <c r="I34" s="33">
        <f>ROUND(ROUND(H34,2)*ROUND(G34,3),2)</f>
      </c>
      <c r="O34">
        <f>(I34*21)/100</f>
      </c>
      <c r="P34" t="s">
        <v>22</v>
      </c>
    </row>
    <row r="35" spans="1:5" ht="12.75">
      <c r="A35" s="34" t="s">
        <v>49</v>
      </c>
      <c r="E35" s="35" t="s">
        <v>46</v>
      </c>
    </row>
    <row r="36" spans="1:5" ht="38.25">
      <c r="A36" s="36" t="s">
        <v>50</v>
      </c>
      <c r="E36" s="37" t="s">
        <v>75</v>
      </c>
    </row>
    <row r="37" spans="1:5" ht="25.5">
      <c r="A37" t="s">
        <v>52</v>
      </c>
      <c r="E37" s="35" t="s">
        <v>80</v>
      </c>
    </row>
    <row r="38" spans="1:16" ht="12.75">
      <c r="A38" s="25" t="s">
        <v>44</v>
      </c>
      <c r="B38" s="29" t="s">
        <v>81</v>
      </c>
      <c r="C38" s="29" t="s">
        <v>82</v>
      </c>
      <c r="D38" s="25" t="s">
        <v>46</v>
      </c>
      <c r="E38" s="30" t="s">
        <v>83</v>
      </c>
      <c r="F38" s="31" t="s">
        <v>84</v>
      </c>
      <c r="G38" s="32">
        <v>3840</v>
      </c>
      <c r="H38" s="33">
        <v>0</v>
      </c>
      <c r="I38" s="33">
        <f>ROUND(ROUND(H38,2)*ROUND(G38,3),2)</f>
      </c>
      <c r="O38">
        <f>(I38*21)/100</f>
      </c>
      <c r="P38" t="s">
        <v>22</v>
      </c>
    </row>
    <row r="39" spans="1:5" ht="12.75">
      <c r="A39" s="34" t="s">
        <v>49</v>
      </c>
      <c r="E39" s="35" t="s">
        <v>46</v>
      </c>
    </row>
    <row r="40" spans="1:5" ht="51">
      <c r="A40" s="36" t="s">
        <v>50</v>
      </c>
      <c r="E40" s="37" t="s">
        <v>85</v>
      </c>
    </row>
    <row r="41" spans="1:5" ht="25.5">
      <c r="A41" t="s">
        <v>52</v>
      </c>
      <c r="E41" s="35" t="s">
        <v>86</v>
      </c>
    </row>
    <row r="42" spans="1:16" ht="12.75">
      <c r="A42" s="25" t="s">
        <v>44</v>
      </c>
      <c r="B42" s="29" t="s">
        <v>39</v>
      </c>
      <c r="C42" s="29" t="s">
        <v>87</v>
      </c>
      <c r="D42" s="25" t="s">
        <v>46</v>
      </c>
      <c r="E42" s="30" t="s">
        <v>88</v>
      </c>
      <c r="F42" s="31" t="s">
        <v>56</v>
      </c>
      <c r="G42" s="32">
        <v>32</v>
      </c>
      <c r="H42" s="33">
        <v>0</v>
      </c>
      <c r="I42" s="33">
        <f>ROUND(ROUND(H42,2)*ROUND(G42,3),2)</f>
      </c>
      <c r="O42">
        <f>(I42*21)/100</f>
      </c>
      <c r="P42" t="s">
        <v>22</v>
      </c>
    </row>
    <row r="43" spans="1:5" ht="12.75">
      <c r="A43" s="34" t="s">
        <v>49</v>
      </c>
      <c r="E43" s="35" t="s">
        <v>46</v>
      </c>
    </row>
    <row r="44" spans="1:5" ht="38.25">
      <c r="A44" s="36" t="s">
        <v>50</v>
      </c>
      <c r="E44" s="37" t="s">
        <v>75</v>
      </c>
    </row>
    <row r="45" spans="1:5" ht="63.75">
      <c r="A45" t="s">
        <v>52</v>
      </c>
      <c r="E45" s="35" t="s">
        <v>89</v>
      </c>
    </row>
    <row r="46" spans="1:16" ht="12.75">
      <c r="A46" s="25" t="s">
        <v>44</v>
      </c>
      <c r="B46" s="29" t="s">
        <v>41</v>
      </c>
      <c r="C46" s="29" t="s">
        <v>90</v>
      </c>
      <c r="D46" s="25" t="s">
        <v>46</v>
      </c>
      <c r="E46" s="30" t="s">
        <v>91</v>
      </c>
      <c r="F46" s="31" t="s">
        <v>56</v>
      </c>
      <c r="G46" s="32">
        <v>32</v>
      </c>
      <c r="H46" s="33">
        <v>0</v>
      </c>
      <c r="I46" s="33">
        <f>ROUND(ROUND(H46,2)*ROUND(G46,3),2)</f>
      </c>
      <c r="O46">
        <f>(I46*21)/100</f>
      </c>
      <c r="P46" t="s">
        <v>22</v>
      </c>
    </row>
    <row r="47" spans="1:5" ht="12.75">
      <c r="A47" s="34" t="s">
        <v>49</v>
      </c>
      <c r="E47" s="35" t="s">
        <v>46</v>
      </c>
    </row>
    <row r="48" spans="1:5" ht="38.25">
      <c r="A48" s="36" t="s">
        <v>50</v>
      </c>
      <c r="E48" s="37" t="s">
        <v>75</v>
      </c>
    </row>
    <row r="49" spans="1:5" ht="25.5">
      <c r="A49" t="s">
        <v>52</v>
      </c>
      <c r="E49" s="35" t="s">
        <v>80</v>
      </c>
    </row>
    <row r="50" spans="1:16" ht="12.75">
      <c r="A50" s="25" t="s">
        <v>44</v>
      </c>
      <c r="B50" s="29" t="s">
        <v>92</v>
      </c>
      <c r="C50" s="29" t="s">
        <v>93</v>
      </c>
      <c r="D50" s="25" t="s">
        <v>46</v>
      </c>
      <c r="E50" s="30" t="s">
        <v>94</v>
      </c>
      <c r="F50" s="31" t="s">
        <v>84</v>
      </c>
      <c r="G50" s="32">
        <v>3840</v>
      </c>
      <c r="H50" s="33">
        <v>0</v>
      </c>
      <c r="I50" s="33">
        <f>ROUND(ROUND(H50,2)*ROUND(G50,3),2)</f>
      </c>
      <c r="O50">
        <f>(I50*21)/100</f>
      </c>
      <c r="P50" t="s">
        <v>22</v>
      </c>
    </row>
    <row r="51" spans="1:5" ht="12.75">
      <c r="A51" s="34" t="s">
        <v>49</v>
      </c>
      <c r="E51" s="35" t="s">
        <v>46</v>
      </c>
    </row>
    <row r="52" spans="1:5" ht="51">
      <c r="A52" s="36" t="s">
        <v>50</v>
      </c>
      <c r="E52" s="37" t="s">
        <v>95</v>
      </c>
    </row>
    <row r="53" spans="1:5" ht="25.5">
      <c r="A53" t="s">
        <v>52</v>
      </c>
      <c r="E53" s="35" t="s">
        <v>96</v>
      </c>
    </row>
    <row r="54" spans="1:16" ht="12.75">
      <c r="A54" s="25" t="s">
        <v>44</v>
      </c>
      <c r="B54" s="29" t="s">
        <v>97</v>
      </c>
      <c r="C54" s="29" t="s">
        <v>98</v>
      </c>
      <c r="D54" s="25" t="s">
        <v>46</v>
      </c>
      <c r="E54" s="30" t="s">
        <v>99</v>
      </c>
      <c r="F54" s="31" t="s">
        <v>100</v>
      </c>
      <c r="G54" s="32">
        <v>2</v>
      </c>
      <c r="H54" s="33">
        <v>0</v>
      </c>
      <c r="I54" s="33">
        <f>ROUND(ROUND(H54,2)*ROUND(G54,3),2)</f>
      </c>
      <c r="O54">
        <f>(I54*21)/100</f>
      </c>
      <c r="P54" t="s">
        <v>22</v>
      </c>
    </row>
    <row r="55" spans="1:5" ht="12.75">
      <c r="A55" s="34" t="s">
        <v>49</v>
      </c>
      <c r="E55" s="35" t="s">
        <v>46</v>
      </c>
    </row>
    <row r="56" spans="1:5" ht="25.5">
      <c r="A56" s="36" t="s">
        <v>50</v>
      </c>
      <c r="E56" s="37" t="s">
        <v>101</v>
      </c>
    </row>
    <row r="57" spans="1:5" ht="38.25">
      <c r="A57" t="s">
        <v>52</v>
      </c>
      <c r="E57" s="35" t="s">
        <v>102</v>
      </c>
    </row>
    <row r="58" spans="1:16" ht="12.75">
      <c r="A58" s="25" t="s">
        <v>44</v>
      </c>
      <c r="B58" s="29" t="s">
        <v>103</v>
      </c>
      <c r="C58" s="29" t="s">
        <v>104</v>
      </c>
      <c r="D58" s="25" t="s">
        <v>46</v>
      </c>
      <c r="E58" s="30" t="s">
        <v>105</v>
      </c>
      <c r="F58" s="31" t="s">
        <v>56</v>
      </c>
      <c r="G58" s="32">
        <v>2</v>
      </c>
      <c r="H58" s="33">
        <v>0</v>
      </c>
      <c r="I58" s="33">
        <f>ROUND(ROUND(H58,2)*ROUND(G58,3),2)</f>
      </c>
      <c r="O58">
        <f>(I58*21)/100</f>
      </c>
      <c r="P58" t="s">
        <v>22</v>
      </c>
    </row>
    <row r="59" spans="1:5" ht="12.75">
      <c r="A59" s="34" t="s">
        <v>49</v>
      </c>
      <c r="E59" s="35" t="s">
        <v>46</v>
      </c>
    </row>
    <row r="60" spans="1:5" ht="25.5">
      <c r="A60" s="36" t="s">
        <v>50</v>
      </c>
      <c r="E60" s="37" t="s">
        <v>106</v>
      </c>
    </row>
    <row r="61" spans="1:5" ht="76.5">
      <c r="A61" t="s">
        <v>52</v>
      </c>
      <c r="E61" s="35" t="s">
        <v>107</v>
      </c>
    </row>
    <row r="62" spans="1:16" ht="12.75">
      <c r="A62" s="25" t="s">
        <v>44</v>
      </c>
      <c r="B62" s="29" t="s">
        <v>108</v>
      </c>
      <c r="C62" s="29" t="s">
        <v>109</v>
      </c>
      <c r="D62" s="25" t="s">
        <v>46</v>
      </c>
      <c r="E62" s="30" t="s">
        <v>110</v>
      </c>
      <c r="F62" s="31" t="s">
        <v>56</v>
      </c>
      <c r="G62" s="32">
        <v>2</v>
      </c>
      <c r="H62" s="33">
        <v>0</v>
      </c>
      <c r="I62" s="33">
        <f>ROUND(ROUND(H62,2)*ROUND(G62,3),2)</f>
      </c>
      <c r="O62">
        <f>(I62*21)/100</f>
      </c>
      <c r="P62" t="s">
        <v>22</v>
      </c>
    </row>
    <row r="63" spans="1:5" ht="12.75">
      <c r="A63" s="34" t="s">
        <v>49</v>
      </c>
      <c r="E63" s="35" t="s">
        <v>46</v>
      </c>
    </row>
    <row r="64" spans="1:5" ht="25.5">
      <c r="A64" s="36" t="s">
        <v>50</v>
      </c>
      <c r="E64" s="37" t="s">
        <v>106</v>
      </c>
    </row>
    <row r="65" spans="1:5" ht="25.5">
      <c r="A65" t="s">
        <v>52</v>
      </c>
      <c r="E65" s="35" t="s">
        <v>111</v>
      </c>
    </row>
    <row r="66" spans="1:16" ht="12.75">
      <c r="A66" s="25" t="s">
        <v>44</v>
      </c>
      <c r="B66" s="29" t="s">
        <v>112</v>
      </c>
      <c r="C66" s="29" t="s">
        <v>113</v>
      </c>
      <c r="D66" s="25" t="s">
        <v>46</v>
      </c>
      <c r="E66" s="30" t="s">
        <v>114</v>
      </c>
      <c r="F66" s="31" t="s">
        <v>84</v>
      </c>
      <c r="G66" s="32">
        <v>240</v>
      </c>
      <c r="H66" s="33">
        <v>0</v>
      </c>
      <c r="I66" s="33">
        <f>ROUND(ROUND(H66,2)*ROUND(G66,3),2)</f>
      </c>
      <c r="O66">
        <f>(I66*21)/100</f>
      </c>
      <c r="P66" t="s">
        <v>22</v>
      </c>
    </row>
    <row r="67" spans="1:5" ht="12.75">
      <c r="A67" s="34" t="s">
        <v>49</v>
      </c>
      <c r="E67" s="35" t="s">
        <v>46</v>
      </c>
    </row>
    <row r="68" spans="1:5" ht="38.25">
      <c r="A68" s="36" t="s">
        <v>50</v>
      </c>
      <c r="E68" s="37" t="s">
        <v>115</v>
      </c>
    </row>
    <row r="69" spans="1:5" ht="25.5">
      <c r="A69" t="s">
        <v>52</v>
      </c>
      <c r="E69" s="35" t="s">
        <v>116</v>
      </c>
    </row>
    <row r="70" spans="1:16" ht="12.75">
      <c r="A70" s="25" t="s">
        <v>44</v>
      </c>
      <c r="B70" s="29" t="s">
        <v>117</v>
      </c>
      <c r="C70" s="29" t="s">
        <v>118</v>
      </c>
      <c r="D70" s="25" t="s">
        <v>46</v>
      </c>
      <c r="E70" s="30" t="s">
        <v>119</v>
      </c>
      <c r="F70" s="31" t="s">
        <v>56</v>
      </c>
      <c r="G70" s="32">
        <v>2</v>
      </c>
      <c r="H70" s="33">
        <v>0</v>
      </c>
      <c r="I70" s="33">
        <f>ROUND(ROUND(H70,2)*ROUND(G70,3),2)</f>
      </c>
      <c r="O70">
        <f>(I70*21)/100</f>
      </c>
      <c r="P70" t="s">
        <v>22</v>
      </c>
    </row>
    <row r="71" spans="1:5" ht="12.75">
      <c r="A71" s="34" t="s">
        <v>49</v>
      </c>
      <c r="E71" s="35" t="s">
        <v>46</v>
      </c>
    </row>
    <row r="72" spans="1:5" ht="25.5">
      <c r="A72" s="36" t="s">
        <v>50</v>
      </c>
      <c r="E72" s="37" t="s">
        <v>120</v>
      </c>
    </row>
    <row r="73" spans="1:5" ht="76.5">
      <c r="A73" t="s">
        <v>52</v>
      </c>
      <c r="E73" s="35" t="s">
        <v>107</v>
      </c>
    </row>
    <row r="74" spans="1:16" ht="12.75">
      <c r="A74" s="25" t="s">
        <v>44</v>
      </c>
      <c r="B74" s="29" t="s">
        <v>121</v>
      </c>
      <c r="C74" s="29" t="s">
        <v>122</v>
      </c>
      <c r="D74" s="25" t="s">
        <v>46</v>
      </c>
      <c r="E74" s="30" t="s">
        <v>123</v>
      </c>
      <c r="F74" s="31" t="s">
        <v>56</v>
      </c>
      <c r="G74" s="32">
        <v>2</v>
      </c>
      <c r="H74" s="33">
        <v>0</v>
      </c>
      <c r="I74" s="33">
        <f>ROUND(ROUND(H74,2)*ROUND(G74,3),2)</f>
      </c>
      <c r="O74">
        <f>(I74*21)/100</f>
      </c>
      <c r="P74" t="s">
        <v>22</v>
      </c>
    </row>
    <row r="75" spans="1:5" ht="12.75">
      <c r="A75" s="34" t="s">
        <v>49</v>
      </c>
      <c r="E75" s="35" t="s">
        <v>46</v>
      </c>
    </row>
    <row r="76" spans="1:5" ht="25.5">
      <c r="A76" s="36" t="s">
        <v>50</v>
      </c>
      <c r="E76" s="37" t="s">
        <v>120</v>
      </c>
    </row>
    <row r="77" spans="1:5" ht="25.5">
      <c r="A77" t="s">
        <v>52</v>
      </c>
      <c r="E77" s="35" t="s">
        <v>111</v>
      </c>
    </row>
    <row r="78" spans="1:16" ht="12.75">
      <c r="A78" s="25" t="s">
        <v>44</v>
      </c>
      <c r="B78" s="29" t="s">
        <v>124</v>
      </c>
      <c r="C78" s="29" t="s">
        <v>125</v>
      </c>
      <c r="D78" s="25" t="s">
        <v>46</v>
      </c>
      <c r="E78" s="30" t="s">
        <v>126</v>
      </c>
      <c r="F78" s="31" t="s">
        <v>84</v>
      </c>
      <c r="G78" s="32">
        <v>240</v>
      </c>
      <c r="H78" s="33">
        <v>0</v>
      </c>
      <c r="I78" s="33">
        <f>ROUND(ROUND(H78,2)*ROUND(G78,3),2)</f>
      </c>
      <c r="O78">
        <f>(I78*21)/100</f>
      </c>
      <c r="P78" t="s">
        <v>22</v>
      </c>
    </row>
    <row r="79" spans="1:5" ht="12.75">
      <c r="A79" s="34" t="s">
        <v>49</v>
      </c>
      <c r="E79" s="35" t="s">
        <v>46</v>
      </c>
    </row>
    <row r="80" spans="1:5" ht="38.25">
      <c r="A80" s="36" t="s">
        <v>50</v>
      </c>
      <c r="E80" s="37" t="s">
        <v>127</v>
      </c>
    </row>
    <row r="81" spans="1:5" ht="25.5">
      <c r="A81" t="s">
        <v>52</v>
      </c>
      <c r="E81" s="35" t="s">
        <v>116</v>
      </c>
    </row>
    <row r="82" spans="1:16" ht="12.75">
      <c r="A82" s="25" t="s">
        <v>44</v>
      </c>
      <c r="B82" s="29" t="s">
        <v>128</v>
      </c>
      <c r="C82" s="29" t="s">
        <v>129</v>
      </c>
      <c r="D82" s="25" t="s">
        <v>46</v>
      </c>
      <c r="E82" s="30" t="s">
        <v>130</v>
      </c>
      <c r="F82" s="31" t="s">
        <v>56</v>
      </c>
      <c r="G82" s="32">
        <v>2</v>
      </c>
      <c r="H82" s="33">
        <v>0</v>
      </c>
      <c r="I82" s="33">
        <f>ROUND(ROUND(H82,2)*ROUND(G82,3),2)</f>
      </c>
      <c r="O82">
        <f>(I82*21)/100</f>
      </c>
      <c r="P82" t="s">
        <v>22</v>
      </c>
    </row>
    <row r="83" spans="1:5" ht="12.75">
      <c r="A83" s="34" t="s">
        <v>49</v>
      </c>
      <c r="E83" s="35" t="s">
        <v>46</v>
      </c>
    </row>
    <row r="84" spans="1:5" ht="25.5">
      <c r="A84" s="36" t="s">
        <v>50</v>
      </c>
      <c r="E84" s="37" t="s">
        <v>131</v>
      </c>
    </row>
    <row r="85" spans="1:5" ht="76.5">
      <c r="A85" t="s">
        <v>52</v>
      </c>
      <c r="E85" s="35" t="s">
        <v>107</v>
      </c>
    </row>
    <row r="86" spans="1:16" ht="12.75">
      <c r="A86" s="25" t="s">
        <v>44</v>
      </c>
      <c r="B86" s="29" t="s">
        <v>132</v>
      </c>
      <c r="C86" s="29" t="s">
        <v>133</v>
      </c>
      <c r="D86" s="25" t="s">
        <v>46</v>
      </c>
      <c r="E86" s="30" t="s">
        <v>134</v>
      </c>
      <c r="F86" s="31" t="s">
        <v>56</v>
      </c>
      <c r="G86" s="32">
        <v>2</v>
      </c>
      <c r="H86" s="33">
        <v>0</v>
      </c>
      <c r="I86" s="33">
        <f>ROUND(ROUND(H86,2)*ROUND(G86,3),2)</f>
      </c>
      <c r="O86">
        <f>(I86*21)/100</f>
      </c>
      <c r="P86" t="s">
        <v>22</v>
      </c>
    </row>
    <row r="87" spans="1:5" ht="12.75">
      <c r="A87" s="34" t="s">
        <v>49</v>
      </c>
      <c r="E87" s="35" t="s">
        <v>46</v>
      </c>
    </row>
    <row r="88" spans="1:5" ht="25.5">
      <c r="A88" s="36" t="s">
        <v>50</v>
      </c>
      <c r="E88" s="37" t="s">
        <v>135</v>
      </c>
    </row>
    <row r="89" spans="1:5" ht="25.5">
      <c r="A89" t="s">
        <v>52</v>
      </c>
      <c r="E89" s="35" t="s">
        <v>111</v>
      </c>
    </row>
    <row r="90" spans="1:16" ht="12.75">
      <c r="A90" s="25" t="s">
        <v>44</v>
      </c>
      <c r="B90" s="29" t="s">
        <v>136</v>
      </c>
      <c r="C90" s="29" t="s">
        <v>137</v>
      </c>
      <c r="D90" s="25" t="s">
        <v>46</v>
      </c>
      <c r="E90" s="30" t="s">
        <v>138</v>
      </c>
      <c r="F90" s="31" t="s">
        <v>84</v>
      </c>
      <c r="G90" s="32">
        <v>240</v>
      </c>
      <c r="H90" s="33">
        <v>0</v>
      </c>
      <c r="I90" s="33">
        <f>ROUND(ROUND(H90,2)*ROUND(G90,3),2)</f>
      </c>
      <c r="O90">
        <f>(I90*21)/100</f>
      </c>
      <c r="P90" t="s">
        <v>22</v>
      </c>
    </row>
    <row r="91" spans="1:5" ht="12.75">
      <c r="A91" s="34" t="s">
        <v>49</v>
      </c>
      <c r="E91" s="35" t="s">
        <v>46</v>
      </c>
    </row>
    <row r="92" spans="1:5" ht="38.25">
      <c r="A92" s="36" t="s">
        <v>50</v>
      </c>
      <c r="E92" s="37" t="s">
        <v>139</v>
      </c>
    </row>
    <row r="93" spans="1:5" ht="25.5">
      <c r="A93" t="s">
        <v>52</v>
      </c>
      <c r="E93" s="35" t="s">
        <v>116</v>
      </c>
    </row>
    <row r="94" spans="1:16" ht="12.75">
      <c r="A94" s="25" t="s">
        <v>44</v>
      </c>
      <c r="B94" s="29" t="s">
        <v>140</v>
      </c>
      <c r="C94" s="29" t="s">
        <v>141</v>
      </c>
      <c r="D94" s="25" t="s">
        <v>46</v>
      </c>
      <c r="E94" s="30" t="s">
        <v>142</v>
      </c>
      <c r="F94" s="31" t="s">
        <v>56</v>
      </c>
      <c r="G94" s="32">
        <v>2</v>
      </c>
      <c r="H94" s="33">
        <v>0</v>
      </c>
      <c r="I94" s="33">
        <f>ROUND(ROUND(H94,2)*ROUND(G94,3),2)</f>
      </c>
      <c r="O94">
        <f>(I94*21)/100</f>
      </c>
      <c r="P94" t="s">
        <v>22</v>
      </c>
    </row>
    <row r="95" spans="1:5" ht="12.75">
      <c r="A95" s="34" t="s">
        <v>49</v>
      </c>
      <c r="E95" s="35" t="s">
        <v>46</v>
      </c>
    </row>
    <row r="96" spans="1:5" ht="12.75">
      <c r="A96" s="36" t="s">
        <v>50</v>
      </c>
      <c r="E96" s="37" t="s">
        <v>143</v>
      </c>
    </row>
    <row r="97" spans="1:5" ht="63.75">
      <c r="A97" t="s">
        <v>52</v>
      </c>
      <c r="E97" s="35" t="s">
        <v>144</v>
      </c>
    </row>
    <row r="98" spans="1:16" ht="12.75">
      <c r="A98" s="25" t="s">
        <v>44</v>
      </c>
      <c r="B98" s="29" t="s">
        <v>145</v>
      </c>
      <c r="C98" s="29" t="s">
        <v>146</v>
      </c>
      <c r="D98" s="25" t="s">
        <v>46</v>
      </c>
      <c r="E98" s="30" t="s">
        <v>147</v>
      </c>
      <c r="F98" s="31" t="s">
        <v>56</v>
      </c>
      <c r="G98" s="32">
        <v>2</v>
      </c>
      <c r="H98" s="33">
        <v>0</v>
      </c>
      <c r="I98" s="33">
        <f>ROUND(ROUND(H98,2)*ROUND(G98,3),2)</f>
      </c>
      <c r="O98">
        <f>(I98*21)/100</f>
      </c>
      <c r="P98" t="s">
        <v>22</v>
      </c>
    </row>
    <row r="99" spans="1:5" ht="12.75">
      <c r="A99" s="34" t="s">
        <v>49</v>
      </c>
      <c r="E99" s="35" t="s">
        <v>46</v>
      </c>
    </row>
    <row r="100" spans="1:5" ht="12.75">
      <c r="A100" s="36" t="s">
        <v>50</v>
      </c>
      <c r="E100" s="37" t="s">
        <v>143</v>
      </c>
    </row>
    <row r="101" spans="1:5" ht="25.5">
      <c r="A101" t="s">
        <v>52</v>
      </c>
      <c r="E101" s="35" t="s">
        <v>111</v>
      </c>
    </row>
    <row r="102" spans="1:16" ht="12.75">
      <c r="A102" s="25" t="s">
        <v>44</v>
      </c>
      <c r="B102" s="29" t="s">
        <v>148</v>
      </c>
      <c r="C102" s="29" t="s">
        <v>149</v>
      </c>
      <c r="D102" s="25" t="s">
        <v>46</v>
      </c>
      <c r="E102" s="30" t="s">
        <v>150</v>
      </c>
      <c r="F102" s="31" t="s">
        <v>84</v>
      </c>
      <c r="G102" s="32">
        <v>300</v>
      </c>
      <c r="H102" s="33">
        <v>0</v>
      </c>
      <c r="I102" s="33">
        <f>ROUND(ROUND(H102,2)*ROUND(G102,3),2)</f>
      </c>
      <c r="O102">
        <f>(I102*21)/100</f>
      </c>
      <c r="P102" t="s">
        <v>22</v>
      </c>
    </row>
    <row r="103" spans="1:5" ht="12.75">
      <c r="A103" s="34" t="s">
        <v>49</v>
      </c>
      <c r="E103" s="35" t="s">
        <v>46</v>
      </c>
    </row>
    <row r="104" spans="1:5" ht="38.25">
      <c r="A104" s="36" t="s">
        <v>50</v>
      </c>
      <c r="E104" s="37" t="s">
        <v>151</v>
      </c>
    </row>
    <row r="105" spans="1:5" ht="25.5">
      <c r="A105" t="s">
        <v>52</v>
      </c>
      <c r="E105" s="35" t="s">
        <v>116</v>
      </c>
    </row>
    <row r="106" spans="1:16" ht="12.75">
      <c r="A106" s="25" t="s">
        <v>44</v>
      </c>
      <c r="B106" s="29" t="s">
        <v>152</v>
      </c>
      <c r="C106" s="29" t="s">
        <v>153</v>
      </c>
      <c r="D106" s="25" t="s">
        <v>46</v>
      </c>
      <c r="E106" s="30" t="s">
        <v>154</v>
      </c>
      <c r="F106" s="31" t="s">
        <v>56</v>
      </c>
      <c r="G106" s="32">
        <v>14</v>
      </c>
      <c r="H106" s="33">
        <v>0</v>
      </c>
      <c r="I106" s="33">
        <f>ROUND(ROUND(H106,2)*ROUND(G106,3),2)</f>
      </c>
      <c r="O106">
        <f>(I106*21)/100</f>
      </c>
      <c r="P106" t="s">
        <v>22</v>
      </c>
    </row>
    <row r="107" spans="1:5" ht="12.75">
      <c r="A107" s="34" t="s">
        <v>49</v>
      </c>
      <c r="E107" s="35" t="s">
        <v>46</v>
      </c>
    </row>
    <row r="108" spans="1:5" ht="12.75">
      <c r="A108" s="36" t="s">
        <v>50</v>
      </c>
      <c r="E108" s="37" t="s">
        <v>155</v>
      </c>
    </row>
    <row r="109" spans="1:5" ht="63.75">
      <c r="A109" t="s">
        <v>52</v>
      </c>
      <c r="E109" s="35" t="s">
        <v>144</v>
      </c>
    </row>
    <row r="110" spans="1:16" ht="12.75">
      <c r="A110" s="25" t="s">
        <v>44</v>
      </c>
      <c r="B110" s="29" t="s">
        <v>156</v>
      </c>
      <c r="C110" s="29" t="s">
        <v>157</v>
      </c>
      <c r="D110" s="25" t="s">
        <v>46</v>
      </c>
      <c r="E110" s="30" t="s">
        <v>158</v>
      </c>
      <c r="F110" s="31" t="s">
        <v>56</v>
      </c>
      <c r="G110" s="32">
        <v>14</v>
      </c>
      <c r="H110" s="33">
        <v>0</v>
      </c>
      <c r="I110" s="33">
        <f>ROUND(ROUND(H110,2)*ROUND(G110,3),2)</f>
      </c>
      <c r="O110">
        <f>(I110*21)/100</f>
      </c>
      <c r="P110" t="s">
        <v>22</v>
      </c>
    </row>
    <row r="111" spans="1:5" ht="12.75">
      <c r="A111" s="34" t="s">
        <v>49</v>
      </c>
      <c r="E111" s="35" t="s">
        <v>46</v>
      </c>
    </row>
    <row r="112" spans="1:5" ht="12.75">
      <c r="A112" s="36" t="s">
        <v>50</v>
      </c>
      <c r="E112" s="37" t="s">
        <v>155</v>
      </c>
    </row>
    <row r="113" spans="1:5" ht="25.5">
      <c r="A113" t="s">
        <v>52</v>
      </c>
      <c r="E113" s="35" t="s">
        <v>111</v>
      </c>
    </row>
    <row r="114" spans="1:16" ht="12.75">
      <c r="A114" s="25" t="s">
        <v>44</v>
      </c>
      <c r="B114" s="29" t="s">
        <v>159</v>
      </c>
      <c r="C114" s="29" t="s">
        <v>160</v>
      </c>
      <c r="D114" s="25" t="s">
        <v>46</v>
      </c>
      <c r="E114" s="30" t="s">
        <v>161</v>
      </c>
      <c r="F114" s="31" t="s">
        <v>84</v>
      </c>
      <c r="G114" s="32">
        <v>1680</v>
      </c>
      <c r="H114" s="33">
        <v>0</v>
      </c>
      <c r="I114" s="33">
        <f>ROUND(ROUND(H114,2)*ROUND(G114,3),2)</f>
      </c>
      <c r="O114">
        <f>(I114*21)/100</f>
      </c>
      <c r="P114" t="s">
        <v>22</v>
      </c>
    </row>
    <row r="115" spans="1:5" ht="12.75">
      <c r="A115" s="34" t="s">
        <v>49</v>
      </c>
      <c r="E115" s="35" t="s">
        <v>46</v>
      </c>
    </row>
    <row r="116" spans="1:5" ht="38.25">
      <c r="A116" s="36" t="s">
        <v>50</v>
      </c>
      <c r="E116" s="37" t="s">
        <v>162</v>
      </c>
    </row>
    <row r="117" spans="1:5" ht="25.5">
      <c r="A117" t="s">
        <v>52</v>
      </c>
      <c r="E117" s="35" t="s">
        <v>116</v>
      </c>
    </row>
    <row r="118" spans="1:16" ht="25.5">
      <c r="A118" s="25" t="s">
        <v>44</v>
      </c>
      <c r="B118" s="29" t="s">
        <v>163</v>
      </c>
      <c r="C118" s="29" t="s">
        <v>164</v>
      </c>
      <c r="D118" s="25" t="s">
        <v>46</v>
      </c>
      <c r="E118" s="30" t="s">
        <v>165</v>
      </c>
      <c r="F118" s="31" t="s">
        <v>56</v>
      </c>
      <c r="G118" s="32">
        <v>48</v>
      </c>
      <c r="H118" s="33">
        <v>0</v>
      </c>
      <c r="I118" s="33">
        <f>ROUND(ROUND(H118,2)*ROUND(G118,3),2)</f>
      </c>
      <c r="O118">
        <f>(I118*21)/100</f>
      </c>
      <c r="P118" t="s">
        <v>22</v>
      </c>
    </row>
    <row r="119" spans="1:5" ht="12.75">
      <c r="A119" s="34" t="s">
        <v>49</v>
      </c>
      <c r="E119" s="35" t="s">
        <v>46</v>
      </c>
    </row>
    <row r="120" spans="1:5" ht="38.25">
      <c r="A120" s="36" t="s">
        <v>50</v>
      </c>
      <c r="E120" s="37" t="s">
        <v>166</v>
      </c>
    </row>
    <row r="121" spans="1:5" ht="63.75">
      <c r="A121" t="s">
        <v>52</v>
      </c>
      <c r="E121" s="35" t="s">
        <v>144</v>
      </c>
    </row>
    <row r="122" spans="1:16" ht="12.75">
      <c r="A122" s="25" t="s">
        <v>44</v>
      </c>
      <c r="B122" s="29" t="s">
        <v>167</v>
      </c>
      <c r="C122" s="29" t="s">
        <v>168</v>
      </c>
      <c r="D122" s="25" t="s">
        <v>46</v>
      </c>
      <c r="E122" s="30" t="s">
        <v>169</v>
      </c>
      <c r="F122" s="31" t="s">
        <v>56</v>
      </c>
      <c r="G122" s="32">
        <v>48</v>
      </c>
      <c r="H122" s="33">
        <v>0</v>
      </c>
      <c r="I122" s="33">
        <f>ROUND(ROUND(H122,2)*ROUND(G122,3),2)</f>
      </c>
      <c r="O122">
        <f>(I122*21)/100</f>
      </c>
      <c r="P122" t="s">
        <v>22</v>
      </c>
    </row>
    <row r="123" spans="1:5" ht="12.75">
      <c r="A123" s="34" t="s">
        <v>49</v>
      </c>
      <c r="E123" s="35" t="s">
        <v>46</v>
      </c>
    </row>
    <row r="124" spans="1:5" ht="38.25">
      <c r="A124" s="36" t="s">
        <v>50</v>
      </c>
      <c r="E124" s="37" t="s">
        <v>166</v>
      </c>
    </row>
    <row r="125" spans="1:5" ht="25.5">
      <c r="A125" t="s">
        <v>52</v>
      </c>
      <c r="E125" s="35" t="s">
        <v>111</v>
      </c>
    </row>
    <row r="126" spans="1:16" ht="12.75">
      <c r="A126" s="25" t="s">
        <v>44</v>
      </c>
      <c r="B126" s="29" t="s">
        <v>170</v>
      </c>
      <c r="C126" s="29" t="s">
        <v>171</v>
      </c>
      <c r="D126" s="25" t="s">
        <v>46</v>
      </c>
      <c r="E126" s="30" t="s">
        <v>172</v>
      </c>
      <c r="F126" s="31" t="s">
        <v>84</v>
      </c>
      <c r="G126" s="32">
        <v>5760</v>
      </c>
      <c r="H126" s="33">
        <v>0</v>
      </c>
      <c r="I126" s="33">
        <f>ROUND(ROUND(H126,2)*ROUND(G126,3),2)</f>
      </c>
      <c r="O126">
        <f>(I126*21)/100</f>
      </c>
      <c r="P126" t="s">
        <v>22</v>
      </c>
    </row>
    <row r="127" spans="1:5" ht="12.75">
      <c r="A127" s="34" t="s">
        <v>49</v>
      </c>
      <c r="E127" s="35" t="s">
        <v>46</v>
      </c>
    </row>
    <row r="128" spans="1:5" ht="51">
      <c r="A128" s="36" t="s">
        <v>50</v>
      </c>
      <c r="E128" s="37" t="s">
        <v>173</v>
      </c>
    </row>
    <row r="129" spans="1:5" ht="25.5">
      <c r="A129" t="s">
        <v>52</v>
      </c>
      <c r="E129" s="35" t="s">
        <v>116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9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O2">
        <f>0+O8+O21+O38+O71+O76</f>
      </c>
      <c r="P2" t="s">
        <v>21</v>
      </c>
    </row>
    <row r="3" spans="1:16" ht="15" customHeight="1">
      <c r="A3" t="s">
        <v>11</v>
      </c>
      <c r="B3" s="12" t="s">
        <v>13</v>
      </c>
      <c r="C3" s="13" t="s">
        <v>14</v>
      </c>
      <c r="D3" s="1"/>
      <c r="E3" s="14" t="s">
        <v>15</v>
      </c>
      <c r="F3" s="1"/>
      <c r="G3" s="9"/>
      <c r="H3" s="8" t="s">
        <v>174</v>
      </c>
      <c r="I3" s="41">
        <f>0+I8+I21+I38+I71+I76</f>
      </c>
      <c r="O3" t="s">
        <v>18</v>
      </c>
      <c r="P3" t="s">
        <v>22</v>
      </c>
    </row>
    <row r="4" spans="1:16" ht="15" customHeight="1">
      <c r="A4" t="s">
        <v>16</v>
      </c>
      <c r="B4" s="16" t="s">
        <v>17</v>
      </c>
      <c r="C4" s="17" t="s">
        <v>174</v>
      </c>
      <c r="D4" s="6"/>
      <c r="E4" s="18" t="s">
        <v>175</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0+I9+I13+I17</f>
      </c>
      <c r="R8">
        <f>0+O9+O13+O17</f>
      </c>
    </row>
    <row r="9" spans="1:16" ht="12.75">
      <c r="A9" s="25" t="s">
        <v>44</v>
      </c>
      <c r="B9" s="29" t="s">
        <v>28</v>
      </c>
      <c r="C9" s="29" t="s">
        <v>176</v>
      </c>
      <c r="D9" s="25" t="s">
        <v>46</v>
      </c>
      <c r="E9" s="30" t="s">
        <v>177</v>
      </c>
      <c r="F9" s="31" t="s">
        <v>178</v>
      </c>
      <c r="G9" s="32">
        <v>17.1</v>
      </c>
      <c r="H9" s="33">
        <v>0</v>
      </c>
      <c r="I9" s="33">
        <f>ROUND(ROUND(H9,2)*ROUND(G9,3),2)</f>
      </c>
      <c r="O9">
        <f>(I9*21)/100</f>
      </c>
      <c r="P9" t="s">
        <v>22</v>
      </c>
    </row>
    <row r="10" spans="1:5" ht="12.75">
      <c r="A10" s="34" t="s">
        <v>49</v>
      </c>
      <c r="E10" s="35" t="s">
        <v>46</v>
      </c>
    </row>
    <row r="11" spans="1:5" ht="38.25">
      <c r="A11" s="36" t="s">
        <v>50</v>
      </c>
      <c r="E11" s="37" t="s">
        <v>179</v>
      </c>
    </row>
    <row r="12" spans="1:5" ht="25.5">
      <c r="A12" t="s">
        <v>52</v>
      </c>
      <c r="E12" s="35" t="s">
        <v>180</v>
      </c>
    </row>
    <row r="13" spans="1:16" ht="12.75">
      <c r="A13" s="25" t="s">
        <v>44</v>
      </c>
      <c r="B13" s="29" t="s">
        <v>22</v>
      </c>
      <c r="C13" s="29" t="s">
        <v>181</v>
      </c>
      <c r="D13" s="25" t="s">
        <v>46</v>
      </c>
      <c r="E13" s="30" t="s">
        <v>182</v>
      </c>
      <c r="F13" s="31" t="s">
        <v>178</v>
      </c>
      <c r="G13" s="32">
        <v>402</v>
      </c>
      <c r="H13" s="33">
        <v>0</v>
      </c>
      <c r="I13" s="33">
        <f>ROUND(ROUND(H13,2)*ROUND(G13,3),2)</f>
      </c>
      <c r="O13">
        <f>(I13*21)/100</f>
      </c>
      <c r="P13" t="s">
        <v>22</v>
      </c>
    </row>
    <row r="14" spans="1:5" ht="12.75">
      <c r="A14" s="34" t="s">
        <v>49</v>
      </c>
      <c r="E14" s="35" t="s">
        <v>46</v>
      </c>
    </row>
    <row r="15" spans="1:5" ht="25.5">
      <c r="A15" s="36" t="s">
        <v>50</v>
      </c>
      <c r="E15" s="37" t="s">
        <v>183</v>
      </c>
    </row>
    <row r="16" spans="1:5" ht="25.5">
      <c r="A16" t="s">
        <v>52</v>
      </c>
      <c r="E16" s="35" t="s">
        <v>180</v>
      </c>
    </row>
    <row r="17" spans="1:16" ht="12.75">
      <c r="A17" s="25" t="s">
        <v>44</v>
      </c>
      <c r="B17" s="29" t="s">
        <v>21</v>
      </c>
      <c r="C17" s="29" t="s">
        <v>184</v>
      </c>
      <c r="D17" s="25" t="s">
        <v>46</v>
      </c>
      <c r="E17" s="30" t="s">
        <v>185</v>
      </c>
      <c r="F17" s="31" t="s">
        <v>178</v>
      </c>
      <c r="G17" s="32">
        <v>51</v>
      </c>
      <c r="H17" s="33">
        <v>0</v>
      </c>
      <c r="I17" s="33">
        <f>ROUND(ROUND(H17,2)*ROUND(G17,3),2)</f>
      </c>
      <c r="O17">
        <f>(I17*21)/100</f>
      </c>
      <c r="P17" t="s">
        <v>22</v>
      </c>
    </row>
    <row r="18" spans="1:5" ht="12.75">
      <c r="A18" s="34" t="s">
        <v>49</v>
      </c>
      <c r="E18" s="35" t="s">
        <v>46</v>
      </c>
    </row>
    <row r="19" spans="1:5" ht="38.25">
      <c r="A19" s="36" t="s">
        <v>50</v>
      </c>
      <c r="E19" s="37" t="s">
        <v>186</v>
      </c>
    </row>
    <row r="20" spans="1:5" ht="25.5">
      <c r="A20" t="s">
        <v>52</v>
      </c>
      <c r="E20" s="35" t="s">
        <v>180</v>
      </c>
    </row>
    <row r="21" spans="1:18" ht="12.75" customHeight="1">
      <c r="A21" s="6" t="s">
        <v>42</v>
      </c>
      <c r="B21" s="6"/>
      <c r="C21" s="39" t="s">
        <v>28</v>
      </c>
      <c r="D21" s="6"/>
      <c r="E21" s="27" t="s">
        <v>187</v>
      </c>
      <c r="F21" s="6"/>
      <c r="G21" s="6"/>
      <c r="H21" s="6"/>
      <c r="I21" s="40">
        <f>0+Q21</f>
      </c>
      <c r="O21">
        <f>0+R21</f>
      </c>
      <c r="Q21">
        <f>0+I22+I26+I30+I34</f>
      </c>
      <c r="R21">
        <f>0+O22+O26+O30+O34</f>
      </c>
    </row>
    <row r="22" spans="1:16" ht="25.5">
      <c r="A22" s="25" t="s">
        <v>44</v>
      </c>
      <c r="B22" s="29" t="s">
        <v>32</v>
      </c>
      <c r="C22" s="29" t="s">
        <v>188</v>
      </c>
      <c r="D22" s="25" t="s">
        <v>46</v>
      </c>
      <c r="E22" s="30" t="s">
        <v>189</v>
      </c>
      <c r="F22" s="31" t="s">
        <v>190</v>
      </c>
      <c r="G22" s="32">
        <v>212</v>
      </c>
      <c r="H22" s="33">
        <v>0</v>
      </c>
      <c r="I22" s="33">
        <f>ROUND(ROUND(H22,2)*ROUND(G22,3),2)</f>
      </c>
      <c r="O22">
        <f>(I22*21)/100</f>
      </c>
      <c r="P22" t="s">
        <v>22</v>
      </c>
    </row>
    <row r="23" spans="1:5" ht="12.75">
      <c r="A23" s="34" t="s">
        <v>49</v>
      </c>
      <c r="E23" s="35" t="s">
        <v>46</v>
      </c>
    </row>
    <row r="24" spans="1:5" ht="25.5">
      <c r="A24" s="36" t="s">
        <v>50</v>
      </c>
      <c r="E24" s="37" t="s">
        <v>191</v>
      </c>
    </row>
    <row r="25" spans="1:5" ht="63.75">
      <c r="A25" t="s">
        <v>52</v>
      </c>
      <c r="E25" s="35" t="s">
        <v>192</v>
      </c>
    </row>
    <row r="26" spans="1:16" ht="12.75">
      <c r="A26" s="25" t="s">
        <v>44</v>
      </c>
      <c r="B26" s="29" t="s">
        <v>34</v>
      </c>
      <c r="C26" s="29" t="s">
        <v>193</v>
      </c>
      <c r="D26" s="25" t="s">
        <v>46</v>
      </c>
      <c r="E26" s="30" t="s">
        <v>194</v>
      </c>
      <c r="F26" s="31" t="s">
        <v>190</v>
      </c>
      <c r="G26" s="32">
        <v>27</v>
      </c>
      <c r="H26" s="33">
        <v>0</v>
      </c>
      <c r="I26" s="33">
        <f>ROUND(ROUND(H26,2)*ROUND(G26,3),2)</f>
      </c>
      <c r="O26">
        <f>(I26*21)/100</f>
      </c>
      <c r="P26" t="s">
        <v>22</v>
      </c>
    </row>
    <row r="27" spans="1:5" ht="12.75">
      <c r="A27" s="34" t="s">
        <v>49</v>
      </c>
      <c r="E27" s="35" t="s">
        <v>46</v>
      </c>
    </row>
    <row r="28" spans="1:5" ht="25.5">
      <c r="A28" s="36" t="s">
        <v>50</v>
      </c>
      <c r="E28" s="37" t="s">
        <v>195</v>
      </c>
    </row>
    <row r="29" spans="1:5" ht="63.75">
      <c r="A29" t="s">
        <v>52</v>
      </c>
      <c r="E29" s="35" t="s">
        <v>192</v>
      </c>
    </row>
    <row r="30" spans="1:16" ht="12.75">
      <c r="A30" s="25" t="s">
        <v>44</v>
      </c>
      <c r="B30" s="29" t="s">
        <v>36</v>
      </c>
      <c r="C30" s="29" t="s">
        <v>196</v>
      </c>
      <c r="D30" s="25" t="s">
        <v>46</v>
      </c>
      <c r="E30" s="30" t="s">
        <v>197</v>
      </c>
      <c r="F30" s="31" t="s">
        <v>190</v>
      </c>
      <c r="G30" s="32">
        <v>9</v>
      </c>
      <c r="H30" s="33">
        <v>0</v>
      </c>
      <c r="I30" s="33">
        <f>ROUND(ROUND(H30,2)*ROUND(G30,3),2)</f>
      </c>
      <c r="O30">
        <f>(I30*21)/100</f>
      </c>
      <c r="P30" t="s">
        <v>22</v>
      </c>
    </row>
    <row r="31" spans="1:5" ht="12.75">
      <c r="A31" s="34" t="s">
        <v>49</v>
      </c>
      <c r="E31" s="35" t="s">
        <v>46</v>
      </c>
    </row>
    <row r="32" spans="1:5" ht="25.5">
      <c r="A32" s="36" t="s">
        <v>50</v>
      </c>
      <c r="E32" s="37" t="s">
        <v>198</v>
      </c>
    </row>
    <row r="33" spans="1:5" ht="318.75">
      <c r="A33" t="s">
        <v>52</v>
      </c>
      <c r="E33" s="35" t="s">
        <v>199</v>
      </c>
    </row>
    <row r="34" spans="1:16" ht="12.75">
      <c r="A34" s="25" t="s">
        <v>44</v>
      </c>
      <c r="B34" s="29" t="s">
        <v>77</v>
      </c>
      <c r="C34" s="29" t="s">
        <v>200</v>
      </c>
      <c r="D34" s="25" t="s">
        <v>46</v>
      </c>
      <c r="E34" s="30" t="s">
        <v>201</v>
      </c>
      <c r="F34" s="31" t="s">
        <v>100</v>
      </c>
      <c r="G34" s="32">
        <v>280</v>
      </c>
      <c r="H34" s="33">
        <v>0</v>
      </c>
      <c r="I34" s="33">
        <f>ROUND(ROUND(H34,2)*ROUND(G34,3),2)</f>
      </c>
      <c r="O34">
        <f>(I34*21)/100</f>
      </c>
      <c r="P34" t="s">
        <v>22</v>
      </c>
    </row>
    <row r="35" spans="1:5" ht="12.75">
      <c r="A35" s="34" t="s">
        <v>49</v>
      </c>
      <c r="E35" s="35" t="s">
        <v>46</v>
      </c>
    </row>
    <row r="36" spans="1:5" ht="12.75">
      <c r="A36" s="36" t="s">
        <v>50</v>
      </c>
      <c r="E36" s="37" t="s">
        <v>202</v>
      </c>
    </row>
    <row r="37" spans="1:5" ht="25.5">
      <c r="A37" t="s">
        <v>52</v>
      </c>
      <c r="E37" s="35" t="s">
        <v>203</v>
      </c>
    </row>
    <row r="38" spans="1:18" ht="12.75" customHeight="1">
      <c r="A38" s="6" t="s">
        <v>42</v>
      </c>
      <c r="B38" s="6"/>
      <c r="C38" s="39" t="s">
        <v>34</v>
      </c>
      <c r="D38" s="6"/>
      <c r="E38" s="27" t="s">
        <v>204</v>
      </c>
      <c r="F38" s="6"/>
      <c r="G38" s="6"/>
      <c r="H38" s="6"/>
      <c r="I38" s="40">
        <f>0+Q38</f>
      </c>
      <c r="O38">
        <f>0+R38</f>
      </c>
      <c r="Q38">
        <f>0+I39+I43+I47+I51+I55+I59+I63+I67</f>
      </c>
      <c r="R38">
        <f>0+O39+O43+O47+O51+O55+O59+O63+O67</f>
      </c>
    </row>
    <row r="39" spans="1:16" ht="12.75">
      <c r="A39" s="25" t="s">
        <v>44</v>
      </c>
      <c r="B39" s="29" t="s">
        <v>81</v>
      </c>
      <c r="C39" s="29" t="s">
        <v>205</v>
      </c>
      <c r="D39" s="25" t="s">
        <v>206</v>
      </c>
      <c r="E39" s="30" t="s">
        <v>207</v>
      </c>
      <c r="F39" s="31" t="s">
        <v>100</v>
      </c>
      <c r="G39" s="32">
        <v>280</v>
      </c>
      <c r="H39" s="33">
        <v>0</v>
      </c>
      <c r="I39" s="33">
        <f>ROUND(ROUND(H39,2)*ROUND(G39,3),2)</f>
      </c>
      <c r="O39">
        <f>(I39*21)/100</f>
      </c>
      <c r="P39" t="s">
        <v>22</v>
      </c>
    </row>
    <row r="40" spans="1:5" ht="12.75">
      <c r="A40" s="34" t="s">
        <v>49</v>
      </c>
      <c r="E40" s="35" t="s">
        <v>46</v>
      </c>
    </row>
    <row r="41" spans="1:5" ht="25.5">
      <c r="A41" s="36" t="s">
        <v>50</v>
      </c>
      <c r="E41" s="37" t="s">
        <v>208</v>
      </c>
    </row>
    <row r="42" spans="1:5" ht="51">
      <c r="A42" t="s">
        <v>52</v>
      </c>
      <c r="E42" s="35" t="s">
        <v>209</v>
      </c>
    </row>
    <row r="43" spans="1:16" ht="12.75">
      <c r="A43" s="25" t="s">
        <v>44</v>
      </c>
      <c r="B43" s="29" t="s">
        <v>39</v>
      </c>
      <c r="C43" s="29" t="s">
        <v>205</v>
      </c>
      <c r="D43" s="25" t="s">
        <v>46</v>
      </c>
      <c r="E43" s="30" t="s">
        <v>207</v>
      </c>
      <c r="F43" s="31" t="s">
        <v>100</v>
      </c>
      <c r="G43" s="32">
        <v>320</v>
      </c>
      <c r="H43" s="33">
        <v>0</v>
      </c>
      <c r="I43" s="33">
        <f>ROUND(ROUND(H43,2)*ROUND(G43,3),2)</f>
      </c>
      <c r="O43">
        <f>(I43*21)/100</f>
      </c>
      <c r="P43" t="s">
        <v>22</v>
      </c>
    </row>
    <row r="44" spans="1:5" ht="12.75">
      <c r="A44" s="34" t="s">
        <v>49</v>
      </c>
      <c r="E44" s="35" t="s">
        <v>46</v>
      </c>
    </row>
    <row r="45" spans="1:5" ht="25.5">
      <c r="A45" s="36" t="s">
        <v>50</v>
      </c>
      <c r="E45" s="37" t="s">
        <v>210</v>
      </c>
    </row>
    <row r="46" spans="1:5" ht="51">
      <c r="A46" t="s">
        <v>52</v>
      </c>
      <c r="E46" s="35" t="s">
        <v>209</v>
      </c>
    </row>
    <row r="47" spans="1:16" ht="12.75">
      <c r="A47" s="25" t="s">
        <v>44</v>
      </c>
      <c r="B47" s="29" t="s">
        <v>41</v>
      </c>
      <c r="C47" s="29" t="s">
        <v>211</v>
      </c>
      <c r="D47" s="25" t="s">
        <v>46</v>
      </c>
      <c r="E47" s="30" t="s">
        <v>212</v>
      </c>
      <c r="F47" s="31" t="s">
        <v>100</v>
      </c>
      <c r="G47" s="32">
        <v>560</v>
      </c>
      <c r="H47" s="33">
        <v>0</v>
      </c>
      <c r="I47" s="33">
        <f>ROUND(ROUND(H47,2)*ROUND(G47,3),2)</f>
      </c>
      <c r="O47">
        <f>(I47*21)/100</f>
      </c>
      <c r="P47" t="s">
        <v>22</v>
      </c>
    </row>
    <row r="48" spans="1:5" ht="12.75">
      <c r="A48" s="34" t="s">
        <v>49</v>
      </c>
      <c r="E48" s="35" t="s">
        <v>46</v>
      </c>
    </row>
    <row r="49" spans="1:5" ht="25.5">
      <c r="A49" s="36" t="s">
        <v>50</v>
      </c>
      <c r="E49" s="37" t="s">
        <v>213</v>
      </c>
    </row>
    <row r="50" spans="1:5" ht="51">
      <c r="A50" t="s">
        <v>52</v>
      </c>
      <c r="E50" s="35" t="s">
        <v>209</v>
      </c>
    </row>
    <row r="51" spans="1:16" ht="12.75">
      <c r="A51" s="25" t="s">
        <v>44</v>
      </c>
      <c r="B51" s="29" t="s">
        <v>92</v>
      </c>
      <c r="C51" s="29" t="s">
        <v>214</v>
      </c>
      <c r="D51" s="25" t="s">
        <v>46</v>
      </c>
      <c r="E51" s="30" t="s">
        <v>215</v>
      </c>
      <c r="F51" s="31" t="s">
        <v>100</v>
      </c>
      <c r="G51" s="32">
        <v>40</v>
      </c>
      <c r="H51" s="33">
        <v>0</v>
      </c>
      <c r="I51" s="33">
        <f>ROUND(ROUND(H51,2)*ROUND(G51,3),2)</f>
      </c>
      <c r="O51">
        <f>(I51*21)/100</f>
      </c>
      <c r="P51" t="s">
        <v>22</v>
      </c>
    </row>
    <row r="52" spans="1:5" ht="12.75">
      <c r="A52" s="34" t="s">
        <v>49</v>
      </c>
      <c r="E52" s="35" t="s">
        <v>46</v>
      </c>
    </row>
    <row r="53" spans="1:5" ht="12.75">
      <c r="A53" s="36" t="s">
        <v>50</v>
      </c>
      <c r="E53" s="37" t="s">
        <v>216</v>
      </c>
    </row>
    <row r="54" spans="1:5" ht="38.25">
      <c r="A54" t="s">
        <v>52</v>
      </c>
      <c r="E54" s="35" t="s">
        <v>217</v>
      </c>
    </row>
    <row r="55" spans="1:16" ht="12.75">
      <c r="A55" s="25" t="s">
        <v>44</v>
      </c>
      <c r="B55" s="29" t="s">
        <v>97</v>
      </c>
      <c r="C55" s="29" t="s">
        <v>218</v>
      </c>
      <c r="D55" s="25" t="s">
        <v>46</v>
      </c>
      <c r="E55" s="30" t="s">
        <v>219</v>
      </c>
      <c r="F55" s="31" t="s">
        <v>100</v>
      </c>
      <c r="G55" s="32">
        <v>620</v>
      </c>
      <c r="H55" s="33">
        <v>0</v>
      </c>
      <c r="I55" s="33">
        <f>ROUND(ROUND(H55,2)*ROUND(G55,3),2)</f>
      </c>
      <c r="O55">
        <f>(I55*21)/100</f>
      </c>
      <c r="P55" t="s">
        <v>22</v>
      </c>
    </row>
    <row r="56" spans="1:5" ht="12.75">
      <c r="A56" s="34" t="s">
        <v>49</v>
      </c>
      <c r="E56" s="35" t="s">
        <v>46</v>
      </c>
    </row>
    <row r="57" spans="1:5" ht="25.5">
      <c r="A57" s="36" t="s">
        <v>50</v>
      </c>
      <c r="E57" s="37" t="s">
        <v>220</v>
      </c>
    </row>
    <row r="58" spans="1:5" ht="51">
      <c r="A58" t="s">
        <v>52</v>
      </c>
      <c r="E58" s="35" t="s">
        <v>221</v>
      </c>
    </row>
    <row r="59" spans="1:16" ht="12.75">
      <c r="A59" s="25" t="s">
        <v>44</v>
      </c>
      <c r="B59" s="29" t="s">
        <v>103</v>
      </c>
      <c r="C59" s="29" t="s">
        <v>222</v>
      </c>
      <c r="D59" s="25" t="s">
        <v>46</v>
      </c>
      <c r="E59" s="30" t="s">
        <v>223</v>
      </c>
      <c r="F59" s="31" t="s">
        <v>100</v>
      </c>
      <c r="G59" s="32">
        <v>280</v>
      </c>
      <c r="H59" s="33">
        <v>0</v>
      </c>
      <c r="I59" s="33">
        <f>ROUND(ROUND(H59,2)*ROUND(G59,3),2)</f>
      </c>
      <c r="O59">
        <f>(I59*21)/100</f>
      </c>
      <c r="P59" t="s">
        <v>22</v>
      </c>
    </row>
    <row r="60" spans="1:5" ht="12.75">
      <c r="A60" s="34" t="s">
        <v>49</v>
      </c>
      <c r="E60" s="35" t="s">
        <v>46</v>
      </c>
    </row>
    <row r="61" spans="1:5" ht="25.5">
      <c r="A61" s="36" t="s">
        <v>50</v>
      </c>
      <c r="E61" s="37" t="s">
        <v>224</v>
      </c>
    </row>
    <row r="62" spans="1:5" ht="140.25">
      <c r="A62" t="s">
        <v>52</v>
      </c>
      <c r="E62" s="35" t="s">
        <v>225</v>
      </c>
    </row>
    <row r="63" spans="1:16" ht="12.75">
      <c r="A63" s="25" t="s">
        <v>44</v>
      </c>
      <c r="B63" s="29" t="s">
        <v>108</v>
      </c>
      <c r="C63" s="29" t="s">
        <v>226</v>
      </c>
      <c r="D63" s="25" t="s">
        <v>46</v>
      </c>
      <c r="E63" s="30" t="s">
        <v>227</v>
      </c>
      <c r="F63" s="31" t="s">
        <v>100</v>
      </c>
      <c r="G63" s="32">
        <v>280</v>
      </c>
      <c r="H63" s="33">
        <v>0</v>
      </c>
      <c r="I63" s="33">
        <f>ROUND(ROUND(H63,2)*ROUND(G63,3),2)</f>
      </c>
      <c r="O63">
        <f>(I63*21)/100</f>
      </c>
      <c r="P63" t="s">
        <v>22</v>
      </c>
    </row>
    <row r="64" spans="1:5" ht="12.75">
      <c r="A64" s="34" t="s">
        <v>49</v>
      </c>
      <c r="E64" s="35" t="s">
        <v>46</v>
      </c>
    </row>
    <row r="65" spans="1:5" ht="25.5">
      <c r="A65" s="36" t="s">
        <v>50</v>
      </c>
      <c r="E65" s="37" t="s">
        <v>224</v>
      </c>
    </row>
    <row r="66" spans="1:5" ht="140.25">
      <c r="A66" t="s">
        <v>52</v>
      </c>
      <c r="E66" s="35" t="s">
        <v>225</v>
      </c>
    </row>
    <row r="67" spans="1:16" ht="12.75">
      <c r="A67" s="25" t="s">
        <v>44</v>
      </c>
      <c r="B67" s="29" t="s">
        <v>112</v>
      </c>
      <c r="C67" s="29" t="s">
        <v>228</v>
      </c>
      <c r="D67" s="25" t="s">
        <v>46</v>
      </c>
      <c r="E67" s="30" t="s">
        <v>229</v>
      </c>
      <c r="F67" s="31" t="s">
        <v>100</v>
      </c>
      <c r="G67" s="32">
        <v>280</v>
      </c>
      <c r="H67" s="33">
        <v>0</v>
      </c>
      <c r="I67" s="33">
        <f>ROUND(ROUND(H67,2)*ROUND(G67,3),2)</f>
      </c>
      <c r="O67">
        <f>(I67*21)/100</f>
      </c>
      <c r="P67" t="s">
        <v>22</v>
      </c>
    </row>
    <row r="68" spans="1:5" ht="12.75">
      <c r="A68" s="34" t="s">
        <v>49</v>
      </c>
      <c r="E68" s="35" t="s">
        <v>46</v>
      </c>
    </row>
    <row r="69" spans="1:5" ht="25.5">
      <c r="A69" s="36" t="s">
        <v>50</v>
      </c>
      <c r="E69" s="37" t="s">
        <v>230</v>
      </c>
    </row>
    <row r="70" spans="1:5" ht="140.25">
      <c r="A70" t="s">
        <v>52</v>
      </c>
      <c r="E70" s="35" t="s">
        <v>225</v>
      </c>
    </row>
    <row r="71" spans="1:18" ht="12.75" customHeight="1">
      <c r="A71" s="6" t="s">
        <v>42</v>
      </c>
      <c r="B71" s="6"/>
      <c r="C71" s="39" t="s">
        <v>81</v>
      </c>
      <c r="D71" s="6"/>
      <c r="E71" s="27" t="s">
        <v>231</v>
      </c>
      <c r="F71" s="6"/>
      <c r="G71" s="6"/>
      <c r="H71" s="6"/>
      <c r="I71" s="40">
        <f>0+Q71</f>
      </c>
      <c r="O71">
        <f>0+R71</f>
      </c>
      <c r="Q71">
        <f>0+I72</f>
      </c>
      <c r="R71">
        <f>0+O72</f>
      </c>
    </row>
    <row r="72" spans="1:16" ht="12.75">
      <c r="A72" s="25" t="s">
        <v>44</v>
      </c>
      <c r="B72" s="29" t="s">
        <v>117</v>
      </c>
      <c r="C72" s="29" t="s">
        <v>232</v>
      </c>
      <c r="D72" s="25" t="s">
        <v>46</v>
      </c>
      <c r="E72" s="30" t="s">
        <v>233</v>
      </c>
      <c r="F72" s="31" t="s">
        <v>56</v>
      </c>
      <c r="G72" s="32">
        <v>3</v>
      </c>
      <c r="H72" s="33">
        <v>0</v>
      </c>
      <c r="I72" s="33">
        <f>ROUND(ROUND(H72,2)*ROUND(G72,3),2)</f>
      </c>
      <c r="O72">
        <f>(I72*21)/100</f>
      </c>
      <c r="P72" t="s">
        <v>22</v>
      </c>
    </row>
    <row r="73" spans="1:5" ht="12.75">
      <c r="A73" s="34" t="s">
        <v>49</v>
      </c>
      <c r="E73" s="35" t="s">
        <v>46</v>
      </c>
    </row>
    <row r="74" spans="1:5" ht="38.25">
      <c r="A74" s="36" t="s">
        <v>50</v>
      </c>
      <c r="E74" s="37" t="s">
        <v>234</v>
      </c>
    </row>
    <row r="75" spans="1:5" ht="76.5">
      <c r="A75" t="s">
        <v>52</v>
      </c>
      <c r="E75" s="35" t="s">
        <v>235</v>
      </c>
    </row>
    <row r="76" spans="1:18" ht="12.75" customHeight="1">
      <c r="A76" s="6" t="s">
        <v>42</v>
      </c>
      <c r="B76" s="6"/>
      <c r="C76" s="39" t="s">
        <v>39</v>
      </c>
      <c r="D76" s="6"/>
      <c r="E76" s="27" t="s">
        <v>59</v>
      </c>
      <c r="F76" s="6"/>
      <c r="G76" s="6"/>
      <c r="H76" s="6"/>
      <c r="I76" s="40">
        <f>0+Q76</f>
      </c>
      <c r="O76">
        <f>0+R76</f>
      </c>
      <c r="Q76">
        <f>0+I77+I81+I85+I89+I93</f>
      </c>
      <c r="R76">
        <f>0+O77+O81+O85+O89+O93</f>
      </c>
    </row>
    <row r="77" spans="1:16" ht="12.75">
      <c r="A77" s="25" t="s">
        <v>44</v>
      </c>
      <c r="B77" s="29" t="s">
        <v>121</v>
      </c>
      <c r="C77" s="29" t="s">
        <v>236</v>
      </c>
      <c r="D77" s="25" t="s">
        <v>46</v>
      </c>
      <c r="E77" s="30" t="s">
        <v>237</v>
      </c>
      <c r="F77" s="31" t="s">
        <v>62</v>
      </c>
      <c r="G77" s="32">
        <v>7</v>
      </c>
      <c r="H77" s="33">
        <v>0</v>
      </c>
      <c r="I77" s="33">
        <f>ROUND(ROUND(H77,2)*ROUND(G77,3),2)</f>
      </c>
      <c r="O77">
        <f>(I77*21)/100</f>
      </c>
      <c r="P77" t="s">
        <v>22</v>
      </c>
    </row>
    <row r="78" spans="1:5" ht="12.75">
      <c r="A78" s="34" t="s">
        <v>49</v>
      </c>
      <c r="E78" s="35" t="s">
        <v>46</v>
      </c>
    </row>
    <row r="79" spans="1:5" ht="25.5">
      <c r="A79" s="36" t="s">
        <v>50</v>
      </c>
      <c r="E79" s="37" t="s">
        <v>238</v>
      </c>
    </row>
    <row r="80" spans="1:5" ht="51">
      <c r="A80" t="s">
        <v>52</v>
      </c>
      <c r="E80" s="35" t="s">
        <v>239</v>
      </c>
    </row>
    <row r="81" spans="1:16" ht="12.75">
      <c r="A81" s="25" t="s">
        <v>44</v>
      </c>
      <c r="B81" s="29" t="s">
        <v>124</v>
      </c>
      <c r="C81" s="29" t="s">
        <v>240</v>
      </c>
      <c r="D81" s="25" t="s">
        <v>46</v>
      </c>
      <c r="E81" s="30" t="s">
        <v>241</v>
      </c>
      <c r="F81" s="31" t="s">
        <v>62</v>
      </c>
      <c r="G81" s="32">
        <v>96</v>
      </c>
      <c r="H81" s="33">
        <v>0</v>
      </c>
      <c r="I81" s="33">
        <f>ROUND(ROUND(H81,2)*ROUND(G81,3),2)</f>
      </c>
      <c r="O81">
        <f>(I81*21)/100</f>
      </c>
      <c r="P81" t="s">
        <v>22</v>
      </c>
    </row>
    <row r="82" spans="1:5" ht="12.75">
      <c r="A82" s="34" t="s">
        <v>49</v>
      </c>
      <c r="E82" s="35" t="s">
        <v>46</v>
      </c>
    </row>
    <row r="83" spans="1:5" ht="25.5">
      <c r="A83" s="36" t="s">
        <v>50</v>
      </c>
      <c r="E83" s="37" t="s">
        <v>242</v>
      </c>
    </row>
    <row r="84" spans="1:5" ht="51">
      <c r="A84" t="s">
        <v>52</v>
      </c>
      <c r="E84" s="35" t="s">
        <v>243</v>
      </c>
    </row>
    <row r="85" spans="1:16" ht="12.75">
      <c r="A85" s="25" t="s">
        <v>44</v>
      </c>
      <c r="B85" s="29" t="s">
        <v>128</v>
      </c>
      <c r="C85" s="29" t="s">
        <v>244</v>
      </c>
      <c r="D85" s="25" t="s">
        <v>46</v>
      </c>
      <c r="E85" s="30" t="s">
        <v>245</v>
      </c>
      <c r="F85" s="31" t="s">
        <v>62</v>
      </c>
      <c r="G85" s="32">
        <v>160</v>
      </c>
      <c r="H85" s="33">
        <v>0</v>
      </c>
      <c r="I85" s="33">
        <f>ROUND(ROUND(H85,2)*ROUND(G85,3),2)</f>
      </c>
      <c r="O85">
        <f>(I85*21)/100</f>
      </c>
      <c r="P85" t="s">
        <v>22</v>
      </c>
    </row>
    <row r="86" spans="1:5" ht="12.75">
      <c r="A86" s="34" t="s">
        <v>49</v>
      </c>
      <c r="E86" s="35" t="s">
        <v>46</v>
      </c>
    </row>
    <row r="87" spans="1:5" ht="51">
      <c r="A87" s="36" t="s">
        <v>50</v>
      </c>
      <c r="E87" s="37" t="s">
        <v>246</v>
      </c>
    </row>
    <row r="88" spans="1:5" ht="25.5">
      <c r="A88" t="s">
        <v>52</v>
      </c>
      <c r="E88" s="35" t="s">
        <v>247</v>
      </c>
    </row>
    <row r="89" spans="1:16" ht="12.75">
      <c r="A89" s="25" t="s">
        <v>44</v>
      </c>
      <c r="B89" s="29" t="s">
        <v>132</v>
      </c>
      <c r="C89" s="29" t="s">
        <v>248</v>
      </c>
      <c r="D89" s="25" t="s">
        <v>46</v>
      </c>
      <c r="E89" s="30" t="s">
        <v>249</v>
      </c>
      <c r="F89" s="31" t="s">
        <v>190</v>
      </c>
      <c r="G89" s="32">
        <v>0.24</v>
      </c>
      <c r="H89" s="33">
        <v>0</v>
      </c>
      <c r="I89" s="33">
        <f>ROUND(ROUND(H89,2)*ROUND(G89,3),2)</f>
      </c>
      <c r="O89">
        <f>(I89*21)/100</f>
      </c>
      <c r="P89" t="s">
        <v>22</v>
      </c>
    </row>
    <row r="90" spans="1:5" ht="12.75">
      <c r="A90" s="34" t="s">
        <v>49</v>
      </c>
      <c r="E90" s="35" t="s">
        <v>46</v>
      </c>
    </row>
    <row r="91" spans="1:5" ht="38.25">
      <c r="A91" s="36" t="s">
        <v>50</v>
      </c>
      <c r="E91" s="37" t="s">
        <v>250</v>
      </c>
    </row>
    <row r="92" spans="1:5" ht="38.25">
      <c r="A92" t="s">
        <v>52</v>
      </c>
      <c r="E92" s="35" t="s">
        <v>251</v>
      </c>
    </row>
    <row r="93" spans="1:16" ht="12.75">
      <c r="A93" s="25" t="s">
        <v>44</v>
      </c>
      <c r="B93" s="29" t="s">
        <v>136</v>
      </c>
      <c r="C93" s="29" t="s">
        <v>252</v>
      </c>
      <c r="D93" s="25" t="s">
        <v>46</v>
      </c>
      <c r="E93" s="30" t="s">
        <v>253</v>
      </c>
      <c r="F93" s="31" t="s">
        <v>62</v>
      </c>
      <c r="G93" s="32">
        <v>100</v>
      </c>
      <c r="H93" s="33">
        <v>0</v>
      </c>
      <c r="I93" s="33">
        <f>ROUND(ROUND(H93,2)*ROUND(G93,3),2)</f>
      </c>
      <c r="O93">
        <f>(I93*21)/100</f>
      </c>
      <c r="P93" t="s">
        <v>22</v>
      </c>
    </row>
    <row r="94" spans="1:5" ht="12.75">
      <c r="A94" s="34" t="s">
        <v>49</v>
      </c>
      <c r="E94" s="35" t="s">
        <v>46</v>
      </c>
    </row>
    <row r="95" spans="1:5" ht="25.5">
      <c r="A95" s="36" t="s">
        <v>50</v>
      </c>
      <c r="E95" s="37" t="s">
        <v>254</v>
      </c>
    </row>
    <row r="96" spans="1:5" ht="25.5">
      <c r="A96" t="s">
        <v>52</v>
      </c>
      <c r="E96" s="35" t="s">
        <v>255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23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O2">
        <f>0+O8+O21+O74+O131+O144+O165+O190+O195</f>
      </c>
      <c r="P2" t="s">
        <v>21</v>
      </c>
    </row>
    <row r="3" spans="1:16" ht="15" customHeight="1">
      <c r="A3" t="s">
        <v>11</v>
      </c>
      <c r="B3" s="12" t="s">
        <v>13</v>
      </c>
      <c r="C3" s="13" t="s">
        <v>14</v>
      </c>
      <c r="D3" s="1"/>
      <c r="E3" s="14" t="s">
        <v>15</v>
      </c>
      <c r="F3" s="1"/>
      <c r="G3" s="9"/>
      <c r="H3" s="8" t="s">
        <v>256</v>
      </c>
      <c r="I3" s="41">
        <f>0+I8+I21+I74+I131+I144+I165+I190+I195</f>
      </c>
      <c r="O3" t="s">
        <v>18</v>
      </c>
      <c r="P3" t="s">
        <v>22</v>
      </c>
    </row>
    <row r="4" spans="1:16" ht="15" customHeight="1">
      <c r="A4" t="s">
        <v>16</v>
      </c>
      <c r="B4" s="16" t="s">
        <v>17</v>
      </c>
      <c r="C4" s="17" t="s">
        <v>256</v>
      </c>
      <c r="D4" s="6"/>
      <c r="E4" s="18" t="s">
        <v>257</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0+I9+I13+I17</f>
      </c>
      <c r="R8">
        <f>0+O9+O13+O17</f>
      </c>
    </row>
    <row r="9" spans="1:16" ht="12.75">
      <c r="A9" s="25" t="s">
        <v>44</v>
      </c>
      <c r="B9" s="29" t="s">
        <v>28</v>
      </c>
      <c r="C9" s="29" t="s">
        <v>176</v>
      </c>
      <c r="D9" s="25" t="s">
        <v>46</v>
      </c>
      <c r="E9" s="30" t="s">
        <v>177</v>
      </c>
      <c r="F9" s="31" t="s">
        <v>178</v>
      </c>
      <c r="G9" s="32">
        <v>545</v>
      </c>
      <c r="H9" s="33">
        <v>0</v>
      </c>
      <c r="I9" s="33">
        <f>ROUND(ROUND(H9,2)*ROUND(G9,3),2)</f>
      </c>
      <c r="O9">
        <f>(I9*21)/100</f>
      </c>
      <c r="P9" t="s">
        <v>22</v>
      </c>
    </row>
    <row r="10" spans="1:5" ht="12.75">
      <c r="A10" s="34" t="s">
        <v>49</v>
      </c>
      <c r="E10" s="35" t="s">
        <v>46</v>
      </c>
    </row>
    <row r="11" spans="1:5" ht="25.5">
      <c r="A11" s="36" t="s">
        <v>50</v>
      </c>
      <c r="E11" s="37" t="s">
        <v>258</v>
      </c>
    </row>
    <row r="12" spans="1:5" ht="25.5">
      <c r="A12" t="s">
        <v>52</v>
      </c>
      <c r="E12" s="35" t="s">
        <v>180</v>
      </c>
    </row>
    <row r="13" spans="1:16" ht="12.75">
      <c r="A13" s="25" t="s">
        <v>44</v>
      </c>
      <c r="B13" s="29" t="s">
        <v>22</v>
      </c>
      <c r="C13" s="29" t="s">
        <v>181</v>
      </c>
      <c r="D13" s="25" t="s">
        <v>46</v>
      </c>
      <c r="E13" s="30" t="s">
        <v>182</v>
      </c>
      <c r="F13" s="31" t="s">
        <v>178</v>
      </c>
      <c r="G13" s="32">
        <v>35</v>
      </c>
      <c r="H13" s="33">
        <v>0</v>
      </c>
      <c r="I13" s="33">
        <f>ROUND(ROUND(H13,2)*ROUND(G13,3),2)</f>
      </c>
      <c r="O13">
        <f>(I13*21)/100</f>
      </c>
      <c r="P13" t="s">
        <v>22</v>
      </c>
    </row>
    <row r="14" spans="1:5" ht="12.75">
      <c r="A14" s="34" t="s">
        <v>49</v>
      </c>
      <c r="E14" s="35" t="s">
        <v>46</v>
      </c>
    </row>
    <row r="15" spans="1:5" ht="25.5">
      <c r="A15" s="36" t="s">
        <v>50</v>
      </c>
      <c r="E15" s="37" t="s">
        <v>259</v>
      </c>
    </row>
    <row r="16" spans="1:5" ht="25.5">
      <c r="A16" t="s">
        <v>52</v>
      </c>
      <c r="E16" s="35" t="s">
        <v>180</v>
      </c>
    </row>
    <row r="17" spans="1:16" ht="12.75">
      <c r="A17" s="25" t="s">
        <v>44</v>
      </c>
      <c r="B17" s="29" t="s">
        <v>21</v>
      </c>
      <c r="C17" s="29" t="s">
        <v>260</v>
      </c>
      <c r="D17" s="25" t="s">
        <v>46</v>
      </c>
      <c r="E17" s="30" t="s">
        <v>261</v>
      </c>
      <c r="F17" s="31" t="s">
        <v>48</v>
      </c>
      <c r="G17" s="32">
        <v>2</v>
      </c>
      <c r="H17" s="33">
        <v>0</v>
      </c>
      <c r="I17" s="33">
        <f>ROUND(ROUND(H17,2)*ROUND(G17,3),2)</f>
      </c>
      <c r="O17">
        <f>(I17*21)/100</f>
      </c>
      <c r="P17" t="s">
        <v>22</v>
      </c>
    </row>
    <row r="18" spans="1:5" ht="12.75">
      <c r="A18" s="34" t="s">
        <v>49</v>
      </c>
      <c r="E18" s="35" t="s">
        <v>46</v>
      </c>
    </row>
    <row r="19" spans="1:5" ht="12.75">
      <c r="A19" s="36" t="s">
        <v>50</v>
      </c>
      <c r="E19" s="37" t="s">
        <v>262</v>
      </c>
    </row>
    <row r="20" spans="1:5" ht="12.75">
      <c r="A20" t="s">
        <v>52</v>
      </c>
      <c r="E20" s="35" t="s">
        <v>263</v>
      </c>
    </row>
    <row r="21" spans="1:18" ht="12.75" customHeight="1">
      <c r="A21" s="6" t="s">
        <v>42</v>
      </c>
      <c r="B21" s="6"/>
      <c r="C21" s="39" t="s">
        <v>28</v>
      </c>
      <c r="D21" s="6"/>
      <c r="E21" s="27" t="s">
        <v>187</v>
      </c>
      <c r="F21" s="6"/>
      <c r="G21" s="6"/>
      <c r="H21" s="6"/>
      <c r="I21" s="40">
        <f>0+Q21</f>
      </c>
      <c r="O21">
        <f>0+R21</f>
      </c>
      <c r="Q21">
        <f>0+I22+I26+I30+I34+I38+I42+I46+I50+I54+I58+I62+I66+I70</f>
      </c>
      <c r="R21">
        <f>0+O22+O26+O30+O34+O38+O42+O46+O50+O54+O58+O62+O66+O70</f>
      </c>
    </row>
    <row r="22" spans="1:16" ht="12.75">
      <c r="A22" s="25" t="s">
        <v>44</v>
      </c>
      <c r="B22" s="29" t="s">
        <v>34</v>
      </c>
      <c r="C22" s="29" t="s">
        <v>264</v>
      </c>
      <c r="D22" s="25" t="s">
        <v>46</v>
      </c>
      <c r="E22" s="30" t="s">
        <v>265</v>
      </c>
      <c r="F22" s="31" t="s">
        <v>190</v>
      </c>
      <c r="G22" s="32">
        <v>10</v>
      </c>
      <c r="H22" s="33">
        <v>0</v>
      </c>
      <c r="I22" s="33">
        <f>ROUND(ROUND(H22,2)*ROUND(G22,3),2)</f>
      </c>
      <c r="O22">
        <f>(I22*21)/100</f>
      </c>
      <c r="P22" t="s">
        <v>22</v>
      </c>
    </row>
    <row r="23" spans="1:5" ht="12.75">
      <c r="A23" s="34" t="s">
        <v>49</v>
      </c>
      <c r="E23" s="35" t="s">
        <v>46</v>
      </c>
    </row>
    <row r="24" spans="1:5" ht="12.75">
      <c r="A24" s="36" t="s">
        <v>50</v>
      </c>
      <c r="E24" s="37" t="s">
        <v>266</v>
      </c>
    </row>
    <row r="25" spans="1:5" ht="12.75">
      <c r="A25" t="s">
        <v>52</v>
      </c>
      <c r="E25" s="35" t="s">
        <v>46</v>
      </c>
    </row>
    <row r="26" spans="1:16" ht="12.75">
      <c r="A26" s="25" t="s">
        <v>44</v>
      </c>
      <c r="B26" s="29" t="s">
        <v>36</v>
      </c>
      <c r="C26" s="29" t="s">
        <v>267</v>
      </c>
      <c r="D26" s="25" t="s">
        <v>46</v>
      </c>
      <c r="E26" s="30" t="s">
        <v>268</v>
      </c>
      <c r="F26" s="31" t="s">
        <v>100</v>
      </c>
      <c r="G26" s="32">
        <v>120</v>
      </c>
      <c r="H26" s="33">
        <v>0</v>
      </c>
      <c r="I26" s="33">
        <f>ROUND(ROUND(H26,2)*ROUND(G26,3),2)</f>
      </c>
      <c r="O26">
        <f>(I26*21)/100</f>
      </c>
      <c r="P26" t="s">
        <v>22</v>
      </c>
    </row>
    <row r="27" spans="1:5" ht="12.75">
      <c r="A27" s="34" t="s">
        <v>49</v>
      </c>
      <c r="E27" s="35" t="s">
        <v>46</v>
      </c>
    </row>
    <row r="28" spans="1:5" ht="25.5">
      <c r="A28" s="36" t="s">
        <v>50</v>
      </c>
      <c r="E28" s="37" t="s">
        <v>269</v>
      </c>
    </row>
    <row r="29" spans="1:5" ht="38.25">
      <c r="A29" t="s">
        <v>52</v>
      </c>
      <c r="E29" s="35" t="s">
        <v>270</v>
      </c>
    </row>
    <row r="30" spans="1:16" ht="25.5">
      <c r="A30" s="25" t="s">
        <v>44</v>
      </c>
      <c r="B30" s="29" t="s">
        <v>77</v>
      </c>
      <c r="C30" s="29" t="s">
        <v>271</v>
      </c>
      <c r="D30" s="25" t="s">
        <v>272</v>
      </c>
      <c r="E30" s="30" t="s">
        <v>273</v>
      </c>
      <c r="F30" s="31" t="s">
        <v>190</v>
      </c>
      <c r="G30" s="32">
        <v>5</v>
      </c>
      <c r="H30" s="33">
        <v>0</v>
      </c>
      <c r="I30" s="33">
        <f>ROUND(ROUND(H30,2)*ROUND(G30,3),2)</f>
      </c>
      <c r="O30">
        <f>(I30*21)/100</f>
      </c>
      <c r="P30" t="s">
        <v>22</v>
      </c>
    </row>
    <row r="31" spans="1:5" ht="12.75">
      <c r="A31" s="34" t="s">
        <v>49</v>
      </c>
      <c r="E31" s="35" t="s">
        <v>46</v>
      </c>
    </row>
    <row r="32" spans="1:5" ht="25.5">
      <c r="A32" s="36" t="s">
        <v>50</v>
      </c>
      <c r="E32" s="37" t="s">
        <v>274</v>
      </c>
    </row>
    <row r="33" spans="1:5" ht="165.75">
      <c r="A33" t="s">
        <v>52</v>
      </c>
      <c r="E33" s="35" t="s">
        <v>275</v>
      </c>
    </row>
    <row r="34" spans="1:16" ht="12.75">
      <c r="A34" s="25" t="s">
        <v>44</v>
      </c>
      <c r="B34" s="29" t="s">
        <v>81</v>
      </c>
      <c r="C34" s="29" t="s">
        <v>271</v>
      </c>
      <c r="D34" s="25" t="s">
        <v>46</v>
      </c>
      <c r="E34" s="30" t="s">
        <v>276</v>
      </c>
      <c r="F34" s="31" t="s">
        <v>56</v>
      </c>
      <c r="G34" s="32">
        <v>20</v>
      </c>
      <c r="H34" s="33">
        <v>0</v>
      </c>
      <c r="I34" s="33">
        <f>ROUND(ROUND(H34,2)*ROUND(G34,3),2)</f>
      </c>
      <c r="O34">
        <f>(I34*21)/100</f>
      </c>
      <c r="P34" t="s">
        <v>22</v>
      </c>
    </row>
    <row r="35" spans="1:5" ht="12.75">
      <c r="A35" s="34" t="s">
        <v>49</v>
      </c>
      <c r="E35" s="35" t="s">
        <v>46</v>
      </c>
    </row>
    <row r="36" spans="1:5" ht="12.75">
      <c r="A36" s="36" t="s">
        <v>50</v>
      </c>
      <c r="E36" s="37" t="s">
        <v>277</v>
      </c>
    </row>
    <row r="37" spans="1:5" ht="165.75">
      <c r="A37" t="s">
        <v>52</v>
      </c>
      <c r="E37" s="35" t="s">
        <v>275</v>
      </c>
    </row>
    <row r="38" spans="1:16" ht="12.75">
      <c r="A38" s="25" t="s">
        <v>44</v>
      </c>
      <c r="B38" s="29" t="s">
        <v>39</v>
      </c>
      <c r="C38" s="29" t="s">
        <v>278</v>
      </c>
      <c r="D38" s="25" t="s">
        <v>46</v>
      </c>
      <c r="E38" s="30" t="s">
        <v>279</v>
      </c>
      <c r="F38" s="31" t="s">
        <v>280</v>
      </c>
      <c r="G38" s="32">
        <v>240</v>
      </c>
      <c r="H38" s="33">
        <v>0</v>
      </c>
      <c r="I38" s="33">
        <f>ROUND(ROUND(H38,2)*ROUND(G38,3),2)</f>
      </c>
      <c r="O38">
        <f>(I38*21)/100</f>
      </c>
      <c r="P38" t="s">
        <v>22</v>
      </c>
    </row>
    <row r="39" spans="1:5" ht="12.75">
      <c r="A39" s="34" t="s">
        <v>49</v>
      </c>
      <c r="E39" s="35" t="s">
        <v>46</v>
      </c>
    </row>
    <row r="40" spans="1:5" ht="25.5">
      <c r="A40" s="36" t="s">
        <v>50</v>
      </c>
      <c r="E40" s="37" t="s">
        <v>281</v>
      </c>
    </row>
    <row r="41" spans="1:5" ht="38.25">
      <c r="A41" t="s">
        <v>52</v>
      </c>
      <c r="E41" s="35" t="s">
        <v>282</v>
      </c>
    </row>
    <row r="42" spans="1:16" ht="12.75">
      <c r="A42" s="25" t="s">
        <v>44</v>
      </c>
      <c r="B42" s="29" t="s">
        <v>41</v>
      </c>
      <c r="C42" s="29" t="s">
        <v>283</v>
      </c>
      <c r="D42" s="25" t="s">
        <v>46</v>
      </c>
      <c r="E42" s="30" t="s">
        <v>284</v>
      </c>
      <c r="F42" s="31" t="s">
        <v>190</v>
      </c>
      <c r="G42" s="32">
        <v>5</v>
      </c>
      <c r="H42" s="33">
        <v>0</v>
      </c>
      <c r="I42" s="33">
        <f>ROUND(ROUND(H42,2)*ROUND(G42,3),2)</f>
      </c>
      <c r="O42">
        <f>(I42*21)/100</f>
      </c>
      <c r="P42" t="s">
        <v>22</v>
      </c>
    </row>
    <row r="43" spans="1:5" ht="12.75">
      <c r="A43" s="34" t="s">
        <v>49</v>
      </c>
      <c r="E43" s="35" t="s">
        <v>46</v>
      </c>
    </row>
    <row r="44" spans="1:5" ht="51">
      <c r="A44" s="36" t="s">
        <v>50</v>
      </c>
      <c r="E44" s="37" t="s">
        <v>285</v>
      </c>
    </row>
    <row r="45" spans="1:5" ht="38.25">
      <c r="A45" t="s">
        <v>52</v>
      </c>
      <c r="E45" s="35" t="s">
        <v>286</v>
      </c>
    </row>
    <row r="46" spans="1:16" ht="12.75">
      <c r="A46" s="25" t="s">
        <v>44</v>
      </c>
      <c r="B46" s="29" t="s">
        <v>92</v>
      </c>
      <c r="C46" s="29" t="s">
        <v>287</v>
      </c>
      <c r="D46" s="25" t="s">
        <v>46</v>
      </c>
      <c r="E46" s="30" t="s">
        <v>288</v>
      </c>
      <c r="F46" s="31" t="s">
        <v>190</v>
      </c>
      <c r="G46" s="32">
        <v>303</v>
      </c>
      <c r="H46" s="33">
        <v>0</v>
      </c>
      <c r="I46" s="33">
        <f>ROUND(ROUND(H46,2)*ROUND(G46,3),2)</f>
      </c>
      <c r="O46">
        <f>(I46*21)/100</f>
      </c>
      <c r="P46" t="s">
        <v>22</v>
      </c>
    </row>
    <row r="47" spans="1:5" ht="12.75">
      <c r="A47" s="34" t="s">
        <v>49</v>
      </c>
      <c r="E47" s="35" t="s">
        <v>46</v>
      </c>
    </row>
    <row r="48" spans="1:5" ht="12.75">
      <c r="A48" s="36" t="s">
        <v>50</v>
      </c>
      <c r="E48" s="37" t="s">
        <v>289</v>
      </c>
    </row>
    <row r="49" spans="1:5" ht="318.75">
      <c r="A49" t="s">
        <v>52</v>
      </c>
      <c r="E49" s="35" t="s">
        <v>199</v>
      </c>
    </row>
    <row r="50" spans="1:16" ht="12.75">
      <c r="A50" s="25" t="s">
        <v>44</v>
      </c>
      <c r="B50" s="29" t="s">
        <v>97</v>
      </c>
      <c r="C50" s="29" t="s">
        <v>290</v>
      </c>
      <c r="D50" s="25" t="s">
        <v>46</v>
      </c>
      <c r="E50" s="30" t="s">
        <v>291</v>
      </c>
      <c r="F50" s="31" t="s">
        <v>190</v>
      </c>
      <c r="G50" s="32">
        <v>50</v>
      </c>
      <c r="H50" s="33">
        <v>0</v>
      </c>
      <c r="I50" s="33">
        <f>ROUND(ROUND(H50,2)*ROUND(G50,3),2)</f>
      </c>
      <c r="O50">
        <f>(I50*21)/100</f>
      </c>
      <c r="P50" t="s">
        <v>22</v>
      </c>
    </row>
    <row r="51" spans="1:5" ht="12.75">
      <c r="A51" s="34" t="s">
        <v>49</v>
      </c>
      <c r="E51" s="35" t="s">
        <v>46</v>
      </c>
    </row>
    <row r="52" spans="1:5" ht="12.75">
      <c r="A52" s="36" t="s">
        <v>50</v>
      </c>
      <c r="E52" s="37" t="s">
        <v>292</v>
      </c>
    </row>
    <row r="53" spans="1:5" ht="229.5">
      <c r="A53" t="s">
        <v>52</v>
      </c>
      <c r="E53" s="35" t="s">
        <v>293</v>
      </c>
    </row>
    <row r="54" spans="1:16" ht="12.75">
      <c r="A54" s="25" t="s">
        <v>44</v>
      </c>
      <c r="B54" s="29" t="s">
        <v>103</v>
      </c>
      <c r="C54" s="29" t="s">
        <v>294</v>
      </c>
      <c r="D54" s="25" t="s">
        <v>46</v>
      </c>
      <c r="E54" s="30" t="s">
        <v>295</v>
      </c>
      <c r="F54" s="31" t="s">
        <v>190</v>
      </c>
      <c r="G54" s="32">
        <v>52.5</v>
      </c>
      <c r="H54" s="33">
        <v>0</v>
      </c>
      <c r="I54" s="33">
        <f>ROUND(ROUND(H54,2)*ROUND(G54,3),2)</f>
      </c>
      <c r="O54">
        <f>(I54*21)/100</f>
      </c>
      <c r="P54" t="s">
        <v>22</v>
      </c>
    </row>
    <row r="55" spans="1:5" ht="12.75">
      <c r="A55" s="34" t="s">
        <v>49</v>
      </c>
      <c r="E55" s="35" t="s">
        <v>46</v>
      </c>
    </row>
    <row r="56" spans="1:5" ht="25.5">
      <c r="A56" s="36" t="s">
        <v>50</v>
      </c>
      <c r="E56" s="37" t="s">
        <v>296</v>
      </c>
    </row>
    <row r="57" spans="1:5" ht="280.5">
      <c r="A57" t="s">
        <v>52</v>
      </c>
      <c r="E57" s="35" t="s">
        <v>297</v>
      </c>
    </row>
    <row r="58" spans="1:16" ht="12.75">
      <c r="A58" s="25" t="s">
        <v>44</v>
      </c>
      <c r="B58" s="29" t="s">
        <v>108</v>
      </c>
      <c r="C58" s="29" t="s">
        <v>298</v>
      </c>
      <c r="D58" s="25" t="s">
        <v>46</v>
      </c>
      <c r="E58" s="30" t="s">
        <v>299</v>
      </c>
      <c r="F58" s="31" t="s">
        <v>100</v>
      </c>
      <c r="G58" s="32">
        <v>40</v>
      </c>
      <c r="H58" s="33">
        <v>0</v>
      </c>
      <c r="I58" s="33">
        <f>ROUND(ROUND(H58,2)*ROUND(G58,3),2)</f>
      </c>
      <c r="O58">
        <f>(I58*21)/100</f>
      </c>
      <c r="P58" t="s">
        <v>22</v>
      </c>
    </row>
    <row r="59" spans="1:5" ht="12.75">
      <c r="A59" s="34" t="s">
        <v>49</v>
      </c>
      <c r="E59" s="35" t="s">
        <v>46</v>
      </c>
    </row>
    <row r="60" spans="1:5" ht="12.75">
      <c r="A60" s="36" t="s">
        <v>50</v>
      </c>
      <c r="E60" s="37" t="s">
        <v>300</v>
      </c>
    </row>
    <row r="61" spans="1:5" ht="12.75">
      <c r="A61" t="s">
        <v>52</v>
      </c>
      <c r="E61" s="35" t="s">
        <v>301</v>
      </c>
    </row>
    <row r="62" spans="1:16" ht="12.75">
      <c r="A62" s="25" t="s">
        <v>44</v>
      </c>
      <c r="B62" s="29" t="s">
        <v>112</v>
      </c>
      <c r="C62" s="29" t="s">
        <v>302</v>
      </c>
      <c r="D62" s="25" t="s">
        <v>46</v>
      </c>
      <c r="E62" s="30" t="s">
        <v>303</v>
      </c>
      <c r="F62" s="31" t="s">
        <v>100</v>
      </c>
      <c r="G62" s="32">
        <v>40</v>
      </c>
      <c r="H62" s="33">
        <v>0</v>
      </c>
      <c r="I62" s="33">
        <f>ROUND(ROUND(H62,2)*ROUND(G62,3),2)</f>
      </c>
      <c r="O62">
        <f>(I62*21)/100</f>
      </c>
      <c r="P62" t="s">
        <v>22</v>
      </c>
    </row>
    <row r="63" spans="1:5" ht="12.75">
      <c r="A63" s="34" t="s">
        <v>49</v>
      </c>
      <c r="E63" s="35" t="s">
        <v>46</v>
      </c>
    </row>
    <row r="64" spans="1:5" ht="25.5">
      <c r="A64" s="36" t="s">
        <v>50</v>
      </c>
      <c r="E64" s="37" t="s">
        <v>304</v>
      </c>
    </row>
    <row r="65" spans="1:5" ht="38.25">
      <c r="A65" t="s">
        <v>52</v>
      </c>
      <c r="E65" s="35" t="s">
        <v>305</v>
      </c>
    </row>
    <row r="66" spans="1:16" ht="12.75">
      <c r="A66" s="25" t="s">
        <v>44</v>
      </c>
      <c r="B66" s="29" t="s">
        <v>117</v>
      </c>
      <c r="C66" s="29" t="s">
        <v>306</v>
      </c>
      <c r="D66" s="25" t="s">
        <v>46</v>
      </c>
      <c r="E66" s="30" t="s">
        <v>307</v>
      </c>
      <c r="F66" s="31" t="s">
        <v>100</v>
      </c>
      <c r="G66" s="32">
        <v>40</v>
      </c>
      <c r="H66" s="33">
        <v>0</v>
      </c>
      <c r="I66" s="33">
        <f>ROUND(ROUND(H66,2)*ROUND(G66,3),2)</f>
      </c>
      <c r="O66">
        <f>(I66*21)/100</f>
      </c>
      <c r="P66" t="s">
        <v>22</v>
      </c>
    </row>
    <row r="67" spans="1:5" ht="12.75">
      <c r="A67" s="34" t="s">
        <v>49</v>
      </c>
      <c r="E67" s="35" t="s">
        <v>46</v>
      </c>
    </row>
    <row r="68" spans="1:5" ht="12.75">
      <c r="A68" s="36" t="s">
        <v>50</v>
      </c>
      <c r="E68" s="37" t="s">
        <v>308</v>
      </c>
    </row>
    <row r="69" spans="1:5" ht="25.5">
      <c r="A69" t="s">
        <v>52</v>
      </c>
      <c r="E69" s="35" t="s">
        <v>309</v>
      </c>
    </row>
    <row r="70" spans="1:16" ht="25.5">
      <c r="A70" s="25" t="s">
        <v>44</v>
      </c>
      <c r="B70" s="29" t="s">
        <v>121</v>
      </c>
      <c r="C70" s="29" t="s">
        <v>310</v>
      </c>
      <c r="D70" s="25" t="s">
        <v>46</v>
      </c>
      <c r="E70" s="30" t="s">
        <v>311</v>
      </c>
      <c r="F70" s="31" t="s">
        <v>56</v>
      </c>
      <c r="G70" s="32">
        <v>10</v>
      </c>
      <c r="H70" s="33">
        <v>0</v>
      </c>
      <c r="I70" s="33">
        <f>ROUND(ROUND(H70,2)*ROUND(G70,3),2)</f>
      </c>
      <c r="O70">
        <f>(I70*21)/100</f>
      </c>
      <c r="P70" t="s">
        <v>22</v>
      </c>
    </row>
    <row r="71" spans="1:5" ht="12.75">
      <c r="A71" s="34" t="s">
        <v>49</v>
      </c>
      <c r="E71" s="35" t="s">
        <v>46</v>
      </c>
    </row>
    <row r="72" spans="1:5" ht="12.75">
      <c r="A72" s="36" t="s">
        <v>50</v>
      </c>
      <c r="E72" s="37" t="s">
        <v>312</v>
      </c>
    </row>
    <row r="73" spans="1:5" ht="102">
      <c r="A73" t="s">
        <v>52</v>
      </c>
      <c r="E73" s="35" t="s">
        <v>313</v>
      </c>
    </row>
    <row r="74" spans="1:18" ht="12.75" customHeight="1">
      <c r="A74" s="6" t="s">
        <v>42</v>
      </c>
      <c r="B74" s="6"/>
      <c r="C74" s="39" t="s">
        <v>22</v>
      </c>
      <c r="D74" s="6"/>
      <c r="E74" s="27" t="s">
        <v>314</v>
      </c>
      <c r="F74" s="6"/>
      <c r="G74" s="6"/>
      <c r="H74" s="6"/>
      <c r="I74" s="40">
        <f>0+Q74</f>
      </c>
      <c r="O74">
        <f>0+R74</f>
      </c>
      <c r="Q74">
        <f>0+I75+I79+I83+I87+I91+I95+I99+I103+I107+I111+I115+I119+I123+I127</f>
      </c>
      <c r="R74">
        <f>0+O75+O79+O83+O87+O91+O95+O99+O103+O107+O111+O115+O119+O123+O127</f>
      </c>
    </row>
    <row r="75" spans="1:16" ht="12.75">
      <c r="A75" s="25" t="s">
        <v>44</v>
      </c>
      <c r="B75" s="29" t="s">
        <v>124</v>
      </c>
      <c r="C75" s="29" t="s">
        <v>315</v>
      </c>
      <c r="D75" s="25" t="s">
        <v>46</v>
      </c>
      <c r="E75" s="30" t="s">
        <v>316</v>
      </c>
      <c r="F75" s="31" t="s">
        <v>62</v>
      </c>
      <c r="G75" s="32">
        <v>70</v>
      </c>
      <c r="H75" s="33">
        <v>0</v>
      </c>
      <c r="I75" s="33">
        <f>ROUND(ROUND(H75,2)*ROUND(G75,3),2)</f>
      </c>
      <c r="O75">
        <f>(I75*21)/100</f>
      </c>
      <c r="P75" t="s">
        <v>22</v>
      </c>
    </row>
    <row r="76" spans="1:5" ht="12.75">
      <c r="A76" s="34" t="s">
        <v>49</v>
      </c>
      <c r="E76" s="35" t="s">
        <v>46</v>
      </c>
    </row>
    <row r="77" spans="1:5" ht="12.75">
      <c r="A77" s="36" t="s">
        <v>50</v>
      </c>
      <c r="E77" s="37" t="s">
        <v>317</v>
      </c>
    </row>
    <row r="78" spans="1:5" ht="165.75">
      <c r="A78" t="s">
        <v>52</v>
      </c>
      <c r="E78" s="35" t="s">
        <v>318</v>
      </c>
    </row>
    <row r="79" spans="1:16" ht="12.75">
      <c r="A79" s="25" t="s">
        <v>44</v>
      </c>
      <c r="B79" s="29" t="s">
        <v>128</v>
      </c>
      <c r="C79" s="29" t="s">
        <v>319</v>
      </c>
      <c r="D79" s="25" t="s">
        <v>46</v>
      </c>
      <c r="E79" s="30" t="s">
        <v>320</v>
      </c>
      <c r="F79" s="31" t="s">
        <v>190</v>
      </c>
      <c r="G79" s="32">
        <v>15</v>
      </c>
      <c r="H79" s="33">
        <v>0</v>
      </c>
      <c r="I79" s="33">
        <f>ROUND(ROUND(H79,2)*ROUND(G79,3),2)</f>
      </c>
      <c r="O79">
        <f>(I79*21)/100</f>
      </c>
      <c r="P79" t="s">
        <v>22</v>
      </c>
    </row>
    <row r="80" spans="1:5" ht="12.75">
      <c r="A80" s="34" t="s">
        <v>49</v>
      </c>
      <c r="E80" s="35" t="s">
        <v>46</v>
      </c>
    </row>
    <row r="81" spans="1:5" ht="12.75">
      <c r="A81" s="36" t="s">
        <v>50</v>
      </c>
      <c r="E81" s="37" t="s">
        <v>321</v>
      </c>
    </row>
    <row r="82" spans="1:5" ht="51">
      <c r="A82" t="s">
        <v>52</v>
      </c>
      <c r="E82" s="35" t="s">
        <v>322</v>
      </c>
    </row>
    <row r="83" spans="1:16" ht="12.75">
      <c r="A83" s="25" t="s">
        <v>44</v>
      </c>
      <c r="B83" s="29" t="s">
        <v>132</v>
      </c>
      <c r="C83" s="29" t="s">
        <v>323</v>
      </c>
      <c r="D83" s="25" t="s">
        <v>46</v>
      </c>
      <c r="E83" s="30" t="s">
        <v>324</v>
      </c>
      <c r="F83" s="31" t="s">
        <v>62</v>
      </c>
      <c r="G83" s="32">
        <v>193</v>
      </c>
      <c r="H83" s="33">
        <v>0</v>
      </c>
      <c r="I83" s="33">
        <f>ROUND(ROUND(H83,2)*ROUND(G83,3),2)</f>
      </c>
      <c r="O83">
        <f>(I83*21)/100</f>
      </c>
      <c r="P83" t="s">
        <v>22</v>
      </c>
    </row>
    <row r="84" spans="1:5" ht="12.75">
      <c r="A84" s="34" t="s">
        <v>49</v>
      </c>
      <c r="E84" s="35" t="s">
        <v>46</v>
      </c>
    </row>
    <row r="85" spans="1:5" ht="12.75">
      <c r="A85" s="36" t="s">
        <v>50</v>
      </c>
      <c r="E85" s="37" t="s">
        <v>325</v>
      </c>
    </row>
    <row r="86" spans="1:5" ht="51">
      <c r="A86" t="s">
        <v>52</v>
      </c>
      <c r="E86" s="35" t="s">
        <v>326</v>
      </c>
    </row>
    <row r="87" spans="1:16" ht="12.75">
      <c r="A87" s="25" t="s">
        <v>44</v>
      </c>
      <c r="B87" s="29" t="s">
        <v>136</v>
      </c>
      <c r="C87" s="29" t="s">
        <v>327</v>
      </c>
      <c r="D87" s="25" t="s">
        <v>46</v>
      </c>
      <c r="E87" s="30" t="s">
        <v>328</v>
      </c>
      <c r="F87" s="31" t="s">
        <v>62</v>
      </c>
      <c r="G87" s="32">
        <v>120</v>
      </c>
      <c r="H87" s="33">
        <v>0</v>
      </c>
      <c r="I87" s="33">
        <f>ROUND(ROUND(H87,2)*ROUND(G87,3),2)</f>
      </c>
      <c r="O87">
        <f>(I87*21)/100</f>
      </c>
      <c r="P87" t="s">
        <v>22</v>
      </c>
    </row>
    <row r="88" spans="1:5" ht="12.75">
      <c r="A88" s="34" t="s">
        <v>49</v>
      </c>
      <c r="E88" s="35" t="s">
        <v>46</v>
      </c>
    </row>
    <row r="89" spans="1:5" ht="25.5">
      <c r="A89" s="36" t="s">
        <v>50</v>
      </c>
      <c r="E89" s="37" t="s">
        <v>329</v>
      </c>
    </row>
    <row r="90" spans="1:5" ht="63.75">
      <c r="A90" t="s">
        <v>52</v>
      </c>
      <c r="E90" s="35" t="s">
        <v>330</v>
      </c>
    </row>
    <row r="91" spans="1:16" ht="25.5">
      <c r="A91" s="25" t="s">
        <v>44</v>
      </c>
      <c r="B91" s="29" t="s">
        <v>140</v>
      </c>
      <c r="C91" s="29" t="s">
        <v>331</v>
      </c>
      <c r="D91" s="25" t="s">
        <v>46</v>
      </c>
      <c r="E91" s="30" t="s">
        <v>332</v>
      </c>
      <c r="F91" s="31" t="s">
        <v>62</v>
      </c>
      <c r="G91" s="32">
        <v>35</v>
      </c>
      <c r="H91" s="33">
        <v>0</v>
      </c>
      <c r="I91" s="33">
        <f>ROUND(ROUND(H91,2)*ROUND(G91,3),2)</f>
      </c>
      <c r="O91">
        <f>(I91*21)/100</f>
      </c>
      <c r="P91" t="s">
        <v>22</v>
      </c>
    </row>
    <row r="92" spans="1:5" ht="12.75">
      <c r="A92" s="34" t="s">
        <v>49</v>
      </c>
      <c r="E92" s="35" t="s">
        <v>46</v>
      </c>
    </row>
    <row r="93" spans="1:5" ht="12.75">
      <c r="A93" s="36" t="s">
        <v>50</v>
      </c>
      <c r="E93" s="37" t="s">
        <v>333</v>
      </c>
    </row>
    <row r="94" spans="1:5" ht="63.75">
      <c r="A94" t="s">
        <v>52</v>
      </c>
      <c r="E94" s="35" t="s">
        <v>330</v>
      </c>
    </row>
    <row r="95" spans="1:16" ht="25.5">
      <c r="A95" s="25" t="s">
        <v>44</v>
      </c>
      <c r="B95" s="29" t="s">
        <v>145</v>
      </c>
      <c r="C95" s="29" t="s">
        <v>334</v>
      </c>
      <c r="D95" s="25" t="s">
        <v>46</v>
      </c>
      <c r="E95" s="30" t="s">
        <v>335</v>
      </c>
      <c r="F95" s="31" t="s">
        <v>62</v>
      </c>
      <c r="G95" s="32">
        <v>84</v>
      </c>
      <c r="H95" s="33">
        <v>0</v>
      </c>
      <c r="I95" s="33">
        <f>ROUND(ROUND(H95,2)*ROUND(G95,3),2)</f>
      </c>
      <c r="O95">
        <f>(I95*21)/100</f>
      </c>
      <c r="P95" t="s">
        <v>22</v>
      </c>
    </row>
    <row r="96" spans="1:5" ht="12.75">
      <c r="A96" s="34" t="s">
        <v>49</v>
      </c>
      <c r="E96" s="35" t="s">
        <v>46</v>
      </c>
    </row>
    <row r="97" spans="1:5" ht="12.75">
      <c r="A97" s="36" t="s">
        <v>50</v>
      </c>
      <c r="E97" s="37" t="s">
        <v>336</v>
      </c>
    </row>
    <row r="98" spans="1:5" ht="63.75">
      <c r="A98" t="s">
        <v>52</v>
      </c>
      <c r="E98" s="35" t="s">
        <v>330</v>
      </c>
    </row>
    <row r="99" spans="1:16" ht="25.5">
      <c r="A99" s="25" t="s">
        <v>44</v>
      </c>
      <c r="B99" s="29" t="s">
        <v>148</v>
      </c>
      <c r="C99" s="29" t="s">
        <v>337</v>
      </c>
      <c r="D99" s="25" t="s">
        <v>46</v>
      </c>
      <c r="E99" s="30" t="s">
        <v>338</v>
      </c>
      <c r="F99" s="31" t="s">
        <v>62</v>
      </c>
      <c r="G99" s="32">
        <v>108</v>
      </c>
      <c r="H99" s="33">
        <v>0</v>
      </c>
      <c r="I99" s="33">
        <f>ROUND(ROUND(H99,2)*ROUND(G99,3),2)</f>
      </c>
      <c r="O99">
        <f>(I99*21)/100</f>
      </c>
      <c r="P99" t="s">
        <v>22</v>
      </c>
    </row>
    <row r="100" spans="1:5" ht="12.75">
      <c r="A100" s="34" t="s">
        <v>49</v>
      </c>
      <c r="E100" s="35" t="s">
        <v>46</v>
      </c>
    </row>
    <row r="101" spans="1:5" ht="25.5">
      <c r="A101" s="36" t="s">
        <v>50</v>
      </c>
      <c r="E101" s="37" t="s">
        <v>339</v>
      </c>
    </row>
    <row r="102" spans="1:5" ht="63.75">
      <c r="A102" t="s">
        <v>52</v>
      </c>
      <c r="E102" s="35" t="s">
        <v>330</v>
      </c>
    </row>
    <row r="103" spans="1:16" ht="25.5">
      <c r="A103" s="25" t="s">
        <v>44</v>
      </c>
      <c r="B103" s="29" t="s">
        <v>152</v>
      </c>
      <c r="C103" s="29" t="s">
        <v>340</v>
      </c>
      <c r="D103" s="25" t="s">
        <v>46</v>
      </c>
      <c r="E103" s="30" t="s">
        <v>341</v>
      </c>
      <c r="F103" s="31" t="s">
        <v>62</v>
      </c>
      <c r="G103" s="32">
        <v>18</v>
      </c>
      <c r="H103" s="33">
        <v>0</v>
      </c>
      <c r="I103" s="33">
        <f>ROUND(ROUND(H103,2)*ROUND(G103,3),2)</f>
      </c>
      <c r="O103">
        <f>(I103*21)/100</f>
      </c>
      <c r="P103" t="s">
        <v>22</v>
      </c>
    </row>
    <row r="104" spans="1:5" ht="12.75">
      <c r="A104" s="34" t="s">
        <v>49</v>
      </c>
      <c r="E104" s="35" t="s">
        <v>46</v>
      </c>
    </row>
    <row r="105" spans="1:5" ht="12.75">
      <c r="A105" s="36" t="s">
        <v>50</v>
      </c>
      <c r="E105" s="37" t="s">
        <v>342</v>
      </c>
    </row>
    <row r="106" spans="1:5" ht="63.75">
      <c r="A106" t="s">
        <v>52</v>
      </c>
      <c r="E106" s="35" t="s">
        <v>330</v>
      </c>
    </row>
    <row r="107" spans="1:16" ht="12.75">
      <c r="A107" s="25" t="s">
        <v>44</v>
      </c>
      <c r="B107" s="29" t="s">
        <v>156</v>
      </c>
      <c r="C107" s="29" t="s">
        <v>343</v>
      </c>
      <c r="D107" s="25" t="s">
        <v>46</v>
      </c>
      <c r="E107" s="30" t="s">
        <v>344</v>
      </c>
      <c r="F107" s="31" t="s">
        <v>190</v>
      </c>
      <c r="G107" s="32">
        <v>2</v>
      </c>
      <c r="H107" s="33">
        <v>0</v>
      </c>
      <c r="I107" s="33">
        <f>ROUND(ROUND(H107,2)*ROUND(G107,3),2)</f>
      </c>
      <c r="O107">
        <f>(I107*21)/100</f>
      </c>
      <c r="P107" t="s">
        <v>22</v>
      </c>
    </row>
    <row r="108" spans="1:5" ht="12.75">
      <c r="A108" s="34" t="s">
        <v>49</v>
      </c>
      <c r="E108" s="35" t="s">
        <v>345</v>
      </c>
    </row>
    <row r="109" spans="1:5" ht="12.75">
      <c r="A109" s="36" t="s">
        <v>50</v>
      </c>
      <c r="E109" s="37" t="s">
        <v>46</v>
      </c>
    </row>
    <row r="110" spans="1:5" ht="382.5">
      <c r="A110" t="s">
        <v>52</v>
      </c>
      <c r="E110" s="35" t="s">
        <v>346</v>
      </c>
    </row>
    <row r="111" spans="1:16" ht="12.75">
      <c r="A111" s="25" t="s">
        <v>44</v>
      </c>
      <c r="B111" s="29" t="s">
        <v>159</v>
      </c>
      <c r="C111" s="29" t="s">
        <v>347</v>
      </c>
      <c r="D111" s="25" t="s">
        <v>46</v>
      </c>
      <c r="E111" s="30" t="s">
        <v>348</v>
      </c>
      <c r="F111" s="31" t="s">
        <v>56</v>
      </c>
      <c r="G111" s="32">
        <v>120</v>
      </c>
      <c r="H111" s="33">
        <v>0</v>
      </c>
      <c r="I111" s="33">
        <f>ROUND(ROUND(H111,2)*ROUND(G111,3),2)</f>
      </c>
      <c r="O111">
        <f>(I111*21)/100</f>
      </c>
      <c r="P111" t="s">
        <v>22</v>
      </c>
    </row>
    <row r="112" spans="1:5" ht="12.75">
      <c r="A112" s="34" t="s">
        <v>49</v>
      </c>
      <c r="E112" s="35" t="s">
        <v>46</v>
      </c>
    </row>
    <row r="113" spans="1:5" ht="25.5">
      <c r="A113" s="36" t="s">
        <v>50</v>
      </c>
      <c r="E113" s="37" t="s">
        <v>349</v>
      </c>
    </row>
    <row r="114" spans="1:5" ht="114.75">
      <c r="A114" t="s">
        <v>52</v>
      </c>
      <c r="E114" s="35" t="s">
        <v>350</v>
      </c>
    </row>
    <row r="115" spans="1:16" ht="12.75">
      <c r="A115" s="25" t="s">
        <v>44</v>
      </c>
      <c r="B115" s="29" t="s">
        <v>163</v>
      </c>
      <c r="C115" s="29" t="s">
        <v>351</v>
      </c>
      <c r="D115" s="25" t="s">
        <v>46</v>
      </c>
      <c r="E115" s="30" t="s">
        <v>352</v>
      </c>
      <c r="F115" s="31" t="s">
        <v>56</v>
      </c>
      <c r="G115" s="32">
        <v>18</v>
      </c>
      <c r="H115" s="33">
        <v>0</v>
      </c>
      <c r="I115" s="33">
        <f>ROUND(ROUND(H115,2)*ROUND(G115,3),2)</f>
      </c>
      <c r="O115">
        <f>(I115*21)/100</f>
      </c>
      <c r="P115" t="s">
        <v>22</v>
      </c>
    </row>
    <row r="116" spans="1:5" ht="12.75">
      <c r="A116" s="34" t="s">
        <v>49</v>
      </c>
      <c r="E116" s="35" t="s">
        <v>46</v>
      </c>
    </row>
    <row r="117" spans="1:5" ht="25.5">
      <c r="A117" s="36" t="s">
        <v>50</v>
      </c>
      <c r="E117" s="37" t="s">
        <v>353</v>
      </c>
    </row>
    <row r="118" spans="1:5" ht="114.75">
      <c r="A118" t="s">
        <v>52</v>
      </c>
      <c r="E118" s="35" t="s">
        <v>354</v>
      </c>
    </row>
    <row r="119" spans="1:16" ht="12.75">
      <c r="A119" s="25" t="s">
        <v>44</v>
      </c>
      <c r="B119" s="29" t="s">
        <v>167</v>
      </c>
      <c r="C119" s="29" t="s">
        <v>355</v>
      </c>
      <c r="D119" s="25" t="s">
        <v>46</v>
      </c>
      <c r="E119" s="30" t="s">
        <v>356</v>
      </c>
      <c r="F119" s="31" t="s">
        <v>56</v>
      </c>
      <c r="G119" s="32">
        <v>64</v>
      </c>
      <c r="H119" s="33">
        <v>0</v>
      </c>
      <c r="I119" s="33">
        <f>ROUND(ROUND(H119,2)*ROUND(G119,3),2)</f>
      </c>
      <c r="O119">
        <f>(I119*21)/100</f>
      </c>
      <c r="P119" t="s">
        <v>22</v>
      </c>
    </row>
    <row r="120" spans="1:5" ht="12.75">
      <c r="A120" s="34" t="s">
        <v>49</v>
      </c>
      <c r="E120" s="35" t="s">
        <v>46</v>
      </c>
    </row>
    <row r="121" spans="1:5" ht="25.5">
      <c r="A121" s="36" t="s">
        <v>50</v>
      </c>
      <c r="E121" s="37" t="s">
        <v>357</v>
      </c>
    </row>
    <row r="122" spans="1:5" ht="127.5">
      <c r="A122" t="s">
        <v>52</v>
      </c>
      <c r="E122" s="35" t="s">
        <v>358</v>
      </c>
    </row>
    <row r="123" spans="1:16" ht="12.75">
      <c r="A123" s="25" t="s">
        <v>44</v>
      </c>
      <c r="B123" s="29" t="s">
        <v>170</v>
      </c>
      <c r="C123" s="29" t="s">
        <v>359</v>
      </c>
      <c r="D123" s="25" t="s">
        <v>46</v>
      </c>
      <c r="E123" s="30" t="s">
        <v>360</v>
      </c>
      <c r="F123" s="31" t="s">
        <v>190</v>
      </c>
      <c r="G123" s="32">
        <v>3</v>
      </c>
      <c r="H123" s="33">
        <v>0</v>
      </c>
      <c r="I123" s="33">
        <f>ROUND(ROUND(H123,2)*ROUND(G123,3),2)</f>
      </c>
      <c r="O123">
        <f>(I123*21)/100</f>
      </c>
      <c r="P123" t="s">
        <v>22</v>
      </c>
    </row>
    <row r="124" spans="1:5" ht="12.75">
      <c r="A124" s="34" t="s">
        <v>49</v>
      </c>
      <c r="E124" s="35" t="s">
        <v>46</v>
      </c>
    </row>
    <row r="125" spans="1:5" ht="25.5">
      <c r="A125" s="36" t="s">
        <v>50</v>
      </c>
      <c r="E125" s="37" t="s">
        <v>361</v>
      </c>
    </row>
    <row r="126" spans="1:5" ht="369.75">
      <c r="A126" t="s">
        <v>52</v>
      </c>
      <c r="E126" s="35" t="s">
        <v>362</v>
      </c>
    </row>
    <row r="127" spans="1:16" ht="12.75">
      <c r="A127" s="25" t="s">
        <v>44</v>
      </c>
      <c r="B127" s="29" t="s">
        <v>363</v>
      </c>
      <c r="C127" s="29" t="s">
        <v>364</v>
      </c>
      <c r="D127" s="25" t="s">
        <v>46</v>
      </c>
      <c r="E127" s="30" t="s">
        <v>365</v>
      </c>
      <c r="F127" s="31" t="s">
        <v>178</v>
      </c>
      <c r="G127" s="32">
        <v>0.2</v>
      </c>
      <c r="H127" s="33">
        <v>0</v>
      </c>
      <c r="I127" s="33">
        <f>ROUND(ROUND(H127,2)*ROUND(G127,3),2)</f>
      </c>
      <c r="O127">
        <f>(I127*21)/100</f>
      </c>
      <c r="P127" t="s">
        <v>22</v>
      </c>
    </row>
    <row r="128" spans="1:5" ht="12.75">
      <c r="A128" s="34" t="s">
        <v>49</v>
      </c>
      <c r="E128" s="35" t="s">
        <v>46</v>
      </c>
    </row>
    <row r="129" spans="1:5" ht="51">
      <c r="A129" s="36" t="s">
        <v>50</v>
      </c>
      <c r="E129" s="37" t="s">
        <v>366</v>
      </c>
    </row>
    <row r="130" spans="1:5" ht="280.5">
      <c r="A130" t="s">
        <v>52</v>
      </c>
      <c r="E130" s="35" t="s">
        <v>367</v>
      </c>
    </row>
    <row r="131" spans="1:18" ht="12.75" customHeight="1">
      <c r="A131" s="6" t="s">
        <v>42</v>
      </c>
      <c r="B131" s="6"/>
      <c r="C131" s="39" t="s">
        <v>21</v>
      </c>
      <c r="D131" s="6"/>
      <c r="E131" s="27" t="s">
        <v>368</v>
      </c>
      <c r="F131" s="6"/>
      <c r="G131" s="6"/>
      <c r="H131" s="6"/>
      <c r="I131" s="40">
        <f>0+Q131</f>
      </c>
      <c r="O131">
        <f>0+R131</f>
      </c>
      <c r="Q131">
        <f>0+I132+I136+I140</f>
      </c>
      <c r="R131">
        <f>0+O132+O136+O140</f>
      </c>
    </row>
    <row r="132" spans="1:16" ht="12.75">
      <c r="A132" s="25" t="s">
        <v>44</v>
      </c>
      <c r="B132" s="29" t="s">
        <v>369</v>
      </c>
      <c r="C132" s="29" t="s">
        <v>370</v>
      </c>
      <c r="D132" s="25" t="s">
        <v>46</v>
      </c>
      <c r="E132" s="30" t="s">
        <v>371</v>
      </c>
      <c r="F132" s="31" t="s">
        <v>190</v>
      </c>
      <c r="G132" s="32">
        <v>3</v>
      </c>
      <c r="H132" s="33">
        <v>0</v>
      </c>
      <c r="I132" s="33">
        <f>ROUND(ROUND(H132,2)*ROUND(G132,3),2)</f>
      </c>
      <c r="O132">
        <f>(I132*21)/100</f>
      </c>
      <c r="P132" t="s">
        <v>22</v>
      </c>
    </row>
    <row r="133" spans="1:5" ht="12.75">
      <c r="A133" s="34" t="s">
        <v>49</v>
      </c>
      <c r="E133" s="35" t="s">
        <v>46</v>
      </c>
    </row>
    <row r="134" spans="1:5" ht="25.5">
      <c r="A134" s="36" t="s">
        <v>50</v>
      </c>
      <c r="E134" s="37" t="s">
        <v>372</v>
      </c>
    </row>
    <row r="135" spans="1:5" ht="51">
      <c r="A135" t="s">
        <v>52</v>
      </c>
      <c r="E135" s="35" t="s">
        <v>373</v>
      </c>
    </row>
    <row r="136" spans="1:16" ht="12.75">
      <c r="A136" s="25" t="s">
        <v>44</v>
      </c>
      <c r="B136" s="29" t="s">
        <v>374</v>
      </c>
      <c r="C136" s="29" t="s">
        <v>375</v>
      </c>
      <c r="D136" s="25" t="s">
        <v>46</v>
      </c>
      <c r="E136" s="30" t="s">
        <v>376</v>
      </c>
      <c r="F136" s="31" t="s">
        <v>190</v>
      </c>
      <c r="G136" s="32">
        <v>30</v>
      </c>
      <c r="H136" s="33">
        <v>0</v>
      </c>
      <c r="I136" s="33">
        <f>ROUND(ROUND(H136,2)*ROUND(G136,3),2)</f>
      </c>
      <c r="O136">
        <f>(I136*21)/100</f>
      </c>
      <c r="P136" t="s">
        <v>22</v>
      </c>
    </row>
    <row r="137" spans="1:5" ht="12.75">
      <c r="A137" s="34" t="s">
        <v>49</v>
      </c>
      <c r="E137" s="35" t="s">
        <v>46</v>
      </c>
    </row>
    <row r="138" spans="1:5" ht="25.5">
      <c r="A138" s="36" t="s">
        <v>50</v>
      </c>
      <c r="E138" s="37" t="s">
        <v>377</v>
      </c>
    </row>
    <row r="139" spans="1:5" ht="369.75">
      <c r="A139" t="s">
        <v>52</v>
      </c>
      <c r="E139" s="35" t="s">
        <v>378</v>
      </c>
    </row>
    <row r="140" spans="1:16" ht="12.75">
      <c r="A140" s="25" t="s">
        <v>44</v>
      </c>
      <c r="B140" s="29" t="s">
        <v>379</v>
      </c>
      <c r="C140" s="29" t="s">
        <v>380</v>
      </c>
      <c r="D140" s="25" t="s">
        <v>46</v>
      </c>
      <c r="E140" s="30" t="s">
        <v>381</v>
      </c>
      <c r="F140" s="31" t="s">
        <v>178</v>
      </c>
      <c r="G140" s="32">
        <v>3.5</v>
      </c>
      <c r="H140" s="33">
        <v>0</v>
      </c>
      <c r="I140" s="33">
        <f>ROUND(ROUND(H140,2)*ROUND(G140,3),2)</f>
      </c>
      <c r="O140">
        <f>(I140*21)/100</f>
      </c>
      <c r="P140" t="s">
        <v>22</v>
      </c>
    </row>
    <row r="141" spans="1:5" ht="12.75">
      <c r="A141" s="34" t="s">
        <v>49</v>
      </c>
      <c r="E141" s="35" t="s">
        <v>46</v>
      </c>
    </row>
    <row r="142" spans="1:5" ht="12.75">
      <c r="A142" s="36" t="s">
        <v>50</v>
      </c>
      <c r="E142" s="37" t="s">
        <v>382</v>
      </c>
    </row>
    <row r="143" spans="1:5" ht="267.75">
      <c r="A143" t="s">
        <v>52</v>
      </c>
      <c r="E143" s="35" t="s">
        <v>383</v>
      </c>
    </row>
    <row r="144" spans="1:18" ht="12.75" customHeight="1">
      <c r="A144" s="6" t="s">
        <v>42</v>
      </c>
      <c r="B144" s="6"/>
      <c r="C144" s="39" t="s">
        <v>32</v>
      </c>
      <c r="D144" s="6"/>
      <c r="E144" s="27" t="s">
        <v>384</v>
      </c>
      <c r="F144" s="6"/>
      <c r="G144" s="6"/>
      <c r="H144" s="6"/>
      <c r="I144" s="40">
        <f>0+Q144</f>
      </c>
      <c r="O144">
        <f>0+R144</f>
      </c>
      <c r="Q144">
        <f>0+I145+I149+I153+I157+I161</f>
      </c>
      <c r="R144">
        <f>0+O145+O149+O153+O157+O161</f>
      </c>
    </row>
    <row r="145" spans="1:16" ht="12.75">
      <c r="A145" s="25" t="s">
        <v>44</v>
      </c>
      <c r="B145" s="29" t="s">
        <v>385</v>
      </c>
      <c r="C145" s="29" t="s">
        <v>386</v>
      </c>
      <c r="D145" s="25" t="s">
        <v>46</v>
      </c>
      <c r="E145" s="30" t="s">
        <v>387</v>
      </c>
      <c r="F145" s="31" t="s">
        <v>190</v>
      </c>
      <c r="G145" s="32">
        <v>42</v>
      </c>
      <c r="H145" s="33">
        <v>0</v>
      </c>
      <c r="I145" s="33">
        <f>ROUND(ROUND(H145,2)*ROUND(G145,3),2)</f>
      </c>
      <c r="O145">
        <f>(I145*21)/100</f>
      </c>
      <c r="P145" t="s">
        <v>22</v>
      </c>
    </row>
    <row r="146" spans="1:5" ht="12.75">
      <c r="A146" s="34" t="s">
        <v>49</v>
      </c>
      <c r="E146" s="35" t="s">
        <v>46</v>
      </c>
    </row>
    <row r="147" spans="1:5" ht="38.25">
      <c r="A147" s="36" t="s">
        <v>50</v>
      </c>
      <c r="E147" s="37" t="s">
        <v>388</v>
      </c>
    </row>
    <row r="148" spans="1:5" ht="369.75">
      <c r="A148" t="s">
        <v>52</v>
      </c>
      <c r="E148" s="35" t="s">
        <v>389</v>
      </c>
    </row>
    <row r="149" spans="1:16" ht="12.75">
      <c r="A149" s="25" t="s">
        <v>44</v>
      </c>
      <c r="B149" s="29" t="s">
        <v>390</v>
      </c>
      <c r="C149" s="29" t="s">
        <v>391</v>
      </c>
      <c r="D149" s="25" t="s">
        <v>46</v>
      </c>
      <c r="E149" s="30" t="s">
        <v>392</v>
      </c>
      <c r="F149" s="31" t="s">
        <v>190</v>
      </c>
      <c r="G149" s="32">
        <v>18</v>
      </c>
      <c r="H149" s="33">
        <v>0</v>
      </c>
      <c r="I149" s="33">
        <f>ROUND(ROUND(H149,2)*ROUND(G149,3),2)</f>
      </c>
      <c r="O149">
        <f>(I149*21)/100</f>
      </c>
      <c r="P149" t="s">
        <v>22</v>
      </c>
    </row>
    <row r="150" spans="1:5" ht="12.75">
      <c r="A150" s="34" t="s">
        <v>49</v>
      </c>
      <c r="E150" s="35" t="s">
        <v>46</v>
      </c>
    </row>
    <row r="151" spans="1:5" ht="25.5">
      <c r="A151" s="36" t="s">
        <v>50</v>
      </c>
      <c r="E151" s="37" t="s">
        <v>393</v>
      </c>
    </row>
    <row r="152" spans="1:5" ht="369.75">
      <c r="A152" t="s">
        <v>52</v>
      </c>
      <c r="E152" s="35" t="s">
        <v>394</v>
      </c>
    </row>
    <row r="153" spans="1:16" ht="12.75">
      <c r="A153" s="25" t="s">
        <v>44</v>
      </c>
      <c r="B153" s="29" t="s">
        <v>395</v>
      </c>
      <c r="C153" s="29" t="s">
        <v>396</v>
      </c>
      <c r="D153" s="25" t="s">
        <v>46</v>
      </c>
      <c r="E153" s="30" t="s">
        <v>397</v>
      </c>
      <c r="F153" s="31" t="s">
        <v>190</v>
      </c>
      <c r="G153" s="32">
        <v>4</v>
      </c>
      <c r="H153" s="33">
        <v>0</v>
      </c>
      <c r="I153" s="33">
        <f>ROUND(ROUND(H153,2)*ROUND(G153,3),2)</f>
      </c>
      <c r="O153">
        <f>(I153*21)/100</f>
      </c>
      <c r="P153" t="s">
        <v>22</v>
      </c>
    </row>
    <row r="154" spans="1:5" ht="12.75">
      <c r="A154" s="34" t="s">
        <v>49</v>
      </c>
      <c r="E154" s="35" t="s">
        <v>46</v>
      </c>
    </row>
    <row r="155" spans="1:5" ht="25.5">
      <c r="A155" s="36" t="s">
        <v>50</v>
      </c>
      <c r="E155" s="37" t="s">
        <v>398</v>
      </c>
    </row>
    <row r="156" spans="1:5" ht="38.25">
      <c r="A156" t="s">
        <v>52</v>
      </c>
      <c r="E156" s="35" t="s">
        <v>399</v>
      </c>
    </row>
    <row r="157" spans="1:16" ht="12.75">
      <c r="A157" s="25" t="s">
        <v>44</v>
      </c>
      <c r="B157" s="29" t="s">
        <v>400</v>
      </c>
      <c r="C157" s="29" t="s">
        <v>401</v>
      </c>
      <c r="D157" s="25" t="s">
        <v>46</v>
      </c>
      <c r="E157" s="30" t="s">
        <v>402</v>
      </c>
      <c r="F157" s="31" t="s">
        <v>190</v>
      </c>
      <c r="G157" s="32">
        <v>100</v>
      </c>
      <c r="H157" s="33">
        <v>0</v>
      </c>
      <c r="I157" s="33">
        <f>ROUND(ROUND(H157,2)*ROUND(G157,3),2)</f>
      </c>
      <c r="O157">
        <f>(I157*21)/100</f>
      </c>
      <c r="P157" t="s">
        <v>22</v>
      </c>
    </row>
    <row r="158" spans="1:5" ht="12.75">
      <c r="A158" s="34" t="s">
        <v>49</v>
      </c>
      <c r="E158" s="35" t="s">
        <v>46</v>
      </c>
    </row>
    <row r="159" spans="1:5" ht="12.75">
      <c r="A159" s="36" t="s">
        <v>50</v>
      </c>
      <c r="E159" s="37" t="s">
        <v>403</v>
      </c>
    </row>
    <row r="160" spans="1:5" ht="51">
      <c r="A160" t="s">
        <v>52</v>
      </c>
      <c r="E160" s="35" t="s">
        <v>404</v>
      </c>
    </row>
    <row r="161" spans="1:16" ht="12.75">
      <c r="A161" s="25" t="s">
        <v>44</v>
      </c>
      <c r="B161" s="29" t="s">
        <v>405</v>
      </c>
      <c r="C161" s="29" t="s">
        <v>406</v>
      </c>
      <c r="D161" s="25" t="s">
        <v>46</v>
      </c>
      <c r="E161" s="30" t="s">
        <v>407</v>
      </c>
      <c r="F161" s="31" t="s">
        <v>190</v>
      </c>
      <c r="G161" s="32">
        <v>11</v>
      </c>
      <c r="H161" s="33">
        <v>0</v>
      </c>
      <c r="I161" s="33">
        <f>ROUND(ROUND(H161,2)*ROUND(G161,3),2)</f>
      </c>
      <c r="O161">
        <f>(I161*21)/100</f>
      </c>
      <c r="P161" t="s">
        <v>22</v>
      </c>
    </row>
    <row r="162" spans="1:5" ht="12.75">
      <c r="A162" s="34" t="s">
        <v>49</v>
      </c>
      <c r="E162" s="35" t="s">
        <v>46</v>
      </c>
    </row>
    <row r="163" spans="1:5" ht="12.75">
      <c r="A163" s="36" t="s">
        <v>50</v>
      </c>
      <c r="E163" s="37" t="s">
        <v>408</v>
      </c>
    </row>
    <row r="164" spans="1:5" ht="102">
      <c r="A164" t="s">
        <v>52</v>
      </c>
      <c r="E164" s="35" t="s">
        <v>409</v>
      </c>
    </row>
    <row r="165" spans="1:18" ht="12.75" customHeight="1">
      <c r="A165" s="6" t="s">
        <v>42</v>
      </c>
      <c r="B165" s="6"/>
      <c r="C165" s="39" t="s">
        <v>77</v>
      </c>
      <c r="D165" s="6"/>
      <c r="E165" s="27" t="s">
        <v>410</v>
      </c>
      <c r="F165" s="6"/>
      <c r="G165" s="6"/>
      <c r="H165" s="6"/>
      <c r="I165" s="40">
        <f>0+Q165</f>
      </c>
      <c r="O165">
        <f>0+R165</f>
      </c>
      <c r="Q165">
        <f>0+I166+I170+I174+I178+I182+I186</f>
      </c>
      <c r="R165">
        <f>0+O166+O170+O174+O178+O182+O186</f>
      </c>
    </row>
    <row r="166" spans="1:16" ht="25.5">
      <c r="A166" s="25" t="s">
        <v>44</v>
      </c>
      <c r="B166" s="29" t="s">
        <v>411</v>
      </c>
      <c r="C166" s="29" t="s">
        <v>412</v>
      </c>
      <c r="D166" s="25" t="s">
        <v>28</v>
      </c>
      <c r="E166" s="30" t="s">
        <v>413</v>
      </c>
      <c r="F166" s="31" t="s">
        <v>100</v>
      </c>
      <c r="G166" s="32">
        <v>80</v>
      </c>
      <c r="H166" s="33">
        <v>0</v>
      </c>
      <c r="I166" s="33">
        <f>ROUND(ROUND(H166,2)*ROUND(G166,3),2)</f>
      </c>
      <c r="O166">
        <f>(I166*21)/100</f>
      </c>
      <c r="P166" t="s">
        <v>22</v>
      </c>
    </row>
    <row r="167" spans="1:5" ht="12.75">
      <c r="A167" s="34" t="s">
        <v>49</v>
      </c>
      <c r="E167" s="35" t="s">
        <v>46</v>
      </c>
    </row>
    <row r="168" spans="1:5" ht="25.5">
      <c r="A168" s="36" t="s">
        <v>50</v>
      </c>
      <c r="E168" s="37" t="s">
        <v>414</v>
      </c>
    </row>
    <row r="169" spans="1:5" ht="191.25">
      <c r="A169" t="s">
        <v>52</v>
      </c>
      <c r="E169" s="35" t="s">
        <v>415</v>
      </c>
    </row>
    <row r="170" spans="1:16" ht="25.5">
      <c r="A170" s="25" t="s">
        <v>44</v>
      </c>
      <c r="B170" s="29" t="s">
        <v>416</v>
      </c>
      <c r="C170" s="29" t="s">
        <v>412</v>
      </c>
      <c r="D170" s="25" t="s">
        <v>46</v>
      </c>
      <c r="E170" s="30" t="s">
        <v>413</v>
      </c>
      <c r="F170" s="31" t="s">
        <v>100</v>
      </c>
      <c r="G170" s="32">
        <v>5</v>
      </c>
      <c r="H170" s="33">
        <v>0</v>
      </c>
      <c r="I170" s="33">
        <f>ROUND(ROUND(H170,2)*ROUND(G170,3),2)</f>
      </c>
      <c r="O170">
        <f>(I170*21)/100</f>
      </c>
      <c r="P170" t="s">
        <v>22</v>
      </c>
    </row>
    <row r="171" spans="1:5" ht="12.75">
      <c r="A171" s="34" t="s">
        <v>49</v>
      </c>
      <c r="E171" s="35" t="s">
        <v>46</v>
      </c>
    </row>
    <row r="172" spans="1:5" ht="12.75">
      <c r="A172" s="36" t="s">
        <v>50</v>
      </c>
      <c r="E172" s="37" t="s">
        <v>417</v>
      </c>
    </row>
    <row r="173" spans="1:5" ht="191.25">
      <c r="A173" t="s">
        <v>52</v>
      </c>
      <c r="E173" s="35" t="s">
        <v>415</v>
      </c>
    </row>
    <row r="174" spans="1:16" ht="12.75">
      <c r="A174" s="25" t="s">
        <v>44</v>
      </c>
      <c r="B174" s="29" t="s">
        <v>418</v>
      </c>
      <c r="C174" s="29" t="s">
        <v>419</v>
      </c>
      <c r="D174" s="25" t="s">
        <v>46</v>
      </c>
      <c r="E174" s="30" t="s">
        <v>420</v>
      </c>
      <c r="F174" s="31" t="s">
        <v>100</v>
      </c>
      <c r="G174" s="32">
        <v>160</v>
      </c>
      <c r="H174" s="33">
        <v>0</v>
      </c>
      <c r="I174" s="33">
        <f>ROUND(ROUND(H174,2)*ROUND(G174,3),2)</f>
      </c>
      <c r="O174">
        <f>(I174*21)/100</f>
      </c>
      <c r="P174" t="s">
        <v>22</v>
      </c>
    </row>
    <row r="175" spans="1:5" ht="12.75">
      <c r="A175" s="34" t="s">
        <v>49</v>
      </c>
      <c r="E175" s="35" t="s">
        <v>46</v>
      </c>
    </row>
    <row r="176" spans="1:5" ht="25.5">
      <c r="A176" s="36" t="s">
        <v>50</v>
      </c>
      <c r="E176" s="37" t="s">
        <v>421</v>
      </c>
    </row>
    <row r="177" spans="1:5" ht="191.25">
      <c r="A177" t="s">
        <v>52</v>
      </c>
      <c r="E177" s="35" t="s">
        <v>415</v>
      </c>
    </row>
    <row r="178" spans="1:16" ht="12.75">
      <c r="A178" s="25" t="s">
        <v>44</v>
      </c>
      <c r="B178" s="29" t="s">
        <v>422</v>
      </c>
      <c r="C178" s="29" t="s">
        <v>423</v>
      </c>
      <c r="D178" s="25" t="s">
        <v>46</v>
      </c>
      <c r="E178" s="30" t="s">
        <v>424</v>
      </c>
      <c r="F178" s="31" t="s">
        <v>100</v>
      </c>
      <c r="G178" s="32">
        <v>180</v>
      </c>
      <c r="H178" s="33">
        <v>0</v>
      </c>
      <c r="I178" s="33">
        <f>ROUND(ROUND(H178,2)*ROUND(G178,3),2)</f>
      </c>
      <c r="O178">
        <f>(I178*21)/100</f>
      </c>
      <c r="P178" t="s">
        <v>22</v>
      </c>
    </row>
    <row r="179" spans="1:5" ht="12.75">
      <c r="A179" s="34" t="s">
        <v>49</v>
      </c>
      <c r="E179" s="35" t="s">
        <v>46</v>
      </c>
    </row>
    <row r="180" spans="1:5" ht="38.25">
      <c r="A180" s="36" t="s">
        <v>50</v>
      </c>
      <c r="E180" s="37" t="s">
        <v>425</v>
      </c>
    </row>
    <row r="181" spans="1:5" ht="38.25">
      <c r="A181" t="s">
        <v>52</v>
      </c>
      <c r="E181" s="35" t="s">
        <v>426</v>
      </c>
    </row>
    <row r="182" spans="1:16" ht="12.75">
      <c r="A182" s="25" t="s">
        <v>44</v>
      </c>
      <c r="B182" s="29" t="s">
        <v>427</v>
      </c>
      <c r="C182" s="29" t="s">
        <v>428</v>
      </c>
      <c r="D182" s="25" t="s">
        <v>46</v>
      </c>
      <c r="E182" s="30" t="s">
        <v>429</v>
      </c>
      <c r="F182" s="31" t="s">
        <v>100</v>
      </c>
      <c r="G182" s="32">
        <v>120</v>
      </c>
      <c r="H182" s="33">
        <v>0</v>
      </c>
      <c r="I182" s="33">
        <f>ROUND(ROUND(H182,2)*ROUND(G182,3),2)</f>
      </c>
      <c r="O182">
        <f>(I182*21)/100</f>
      </c>
      <c r="P182" t="s">
        <v>22</v>
      </c>
    </row>
    <row r="183" spans="1:5" ht="12.75">
      <c r="A183" s="34" t="s">
        <v>49</v>
      </c>
      <c r="E183" s="35" t="s">
        <v>46</v>
      </c>
    </row>
    <row r="184" spans="1:5" ht="12.75">
      <c r="A184" s="36" t="s">
        <v>50</v>
      </c>
      <c r="E184" s="37" t="s">
        <v>430</v>
      </c>
    </row>
    <row r="185" spans="1:5" ht="51">
      <c r="A185" t="s">
        <v>52</v>
      </c>
      <c r="E185" s="35" t="s">
        <v>431</v>
      </c>
    </row>
    <row r="186" spans="1:16" ht="12.75">
      <c r="A186" s="25" t="s">
        <v>44</v>
      </c>
      <c r="B186" s="29" t="s">
        <v>432</v>
      </c>
      <c r="C186" s="29" t="s">
        <v>433</v>
      </c>
      <c r="D186" s="25" t="s">
        <v>46</v>
      </c>
      <c r="E186" s="30" t="s">
        <v>434</v>
      </c>
      <c r="F186" s="31" t="s">
        <v>100</v>
      </c>
      <c r="G186" s="32">
        <v>92</v>
      </c>
      <c r="H186" s="33">
        <v>0</v>
      </c>
      <c r="I186" s="33">
        <f>ROUND(ROUND(H186,2)*ROUND(G186,3),2)</f>
      </c>
      <c r="O186">
        <f>(I186*21)/100</f>
      </c>
      <c r="P186" t="s">
        <v>22</v>
      </c>
    </row>
    <row r="187" spans="1:5" ht="12.75">
      <c r="A187" s="34" t="s">
        <v>49</v>
      </c>
      <c r="E187" s="35" t="s">
        <v>46</v>
      </c>
    </row>
    <row r="188" spans="1:5" ht="25.5">
      <c r="A188" s="36" t="s">
        <v>50</v>
      </c>
      <c r="E188" s="37" t="s">
        <v>435</v>
      </c>
    </row>
    <row r="189" spans="1:5" ht="51">
      <c r="A189" t="s">
        <v>52</v>
      </c>
      <c r="E189" s="35" t="s">
        <v>431</v>
      </c>
    </row>
    <row r="190" spans="1:18" ht="12.75" customHeight="1">
      <c r="A190" s="6" t="s">
        <v>42</v>
      </c>
      <c r="B190" s="6"/>
      <c r="C190" s="39" t="s">
        <v>81</v>
      </c>
      <c r="D190" s="6"/>
      <c r="E190" s="27" t="s">
        <v>231</v>
      </c>
      <c r="F190" s="6"/>
      <c r="G190" s="6"/>
      <c r="H190" s="6"/>
      <c r="I190" s="40">
        <f>0+Q190</f>
      </c>
      <c r="O190">
        <f>0+R190</f>
      </c>
      <c r="Q190">
        <f>0+I191</f>
      </c>
      <c r="R190">
        <f>0+O191</f>
      </c>
    </row>
    <row r="191" spans="1:16" ht="12.75">
      <c r="A191" s="25" t="s">
        <v>44</v>
      </c>
      <c r="B191" s="29" t="s">
        <v>436</v>
      </c>
      <c r="C191" s="29" t="s">
        <v>437</v>
      </c>
      <c r="D191" s="25" t="s">
        <v>46</v>
      </c>
      <c r="E191" s="30" t="s">
        <v>438</v>
      </c>
      <c r="F191" s="31" t="s">
        <v>48</v>
      </c>
      <c r="G191" s="32">
        <v>1</v>
      </c>
      <c r="H191" s="33">
        <v>0</v>
      </c>
      <c r="I191" s="33">
        <f>ROUND(ROUND(H191,2)*ROUND(G191,3),2)</f>
      </c>
      <c r="O191">
        <f>(I191*21)/100</f>
      </c>
      <c r="P191" t="s">
        <v>22</v>
      </c>
    </row>
    <row r="192" spans="1:5" ht="12.75">
      <c r="A192" s="34" t="s">
        <v>49</v>
      </c>
      <c r="E192" s="35" t="s">
        <v>46</v>
      </c>
    </row>
    <row r="193" spans="1:5" ht="12.75">
      <c r="A193" s="36" t="s">
        <v>50</v>
      </c>
      <c r="E193" s="37" t="s">
        <v>46</v>
      </c>
    </row>
    <row r="194" spans="1:5" ht="38.25">
      <c r="A194" t="s">
        <v>52</v>
      </c>
      <c r="E194" s="35" t="s">
        <v>439</v>
      </c>
    </row>
    <row r="195" spans="1:18" ht="12.75" customHeight="1">
      <c r="A195" s="6" t="s">
        <v>42</v>
      </c>
      <c r="B195" s="6"/>
      <c r="C195" s="39" t="s">
        <v>39</v>
      </c>
      <c r="D195" s="6"/>
      <c r="E195" s="27" t="s">
        <v>59</v>
      </c>
      <c r="F195" s="6"/>
      <c r="G195" s="6"/>
      <c r="H195" s="6"/>
      <c r="I195" s="40">
        <f>0+Q195</f>
      </c>
      <c r="O195">
        <f>0+R195</f>
      </c>
      <c r="Q195">
        <f>0+I196+I200+I204+I208+I212+I216+I220+I224+I228</f>
      </c>
      <c r="R195">
        <f>0+O196+O200+O204+O208+O212+O216+O220+O224+O228</f>
      </c>
    </row>
    <row r="196" spans="1:16" ht="12.75">
      <c r="A196" s="25" t="s">
        <v>44</v>
      </c>
      <c r="B196" s="29" t="s">
        <v>440</v>
      </c>
      <c r="C196" s="29" t="s">
        <v>441</v>
      </c>
      <c r="D196" s="25" t="s">
        <v>46</v>
      </c>
      <c r="E196" s="30" t="s">
        <v>442</v>
      </c>
      <c r="F196" s="31" t="s">
        <v>62</v>
      </c>
      <c r="G196" s="32">
        <v>3.66</v>
      </c>
      <c r="H196" s="33">
        <v>0</v>
      </c>
      <c r="I196" s="33">
        <f>ROUND(ROUND(H196,2)*ROUND(G196,3),2)</f>
      </c>
      <c r="O196">
        <f>(I196*21)/100</f>
      </c>
      <c r="P196" t="s">
        <v>22</v>
      </c>
    </row>
    <row r="197" spans="1:5" ht="12.75">
      <c r="A197" s="34" t="s">
        <v>49</v>
      </c>
      <c r="E197" s="35" t="s">
        <v>46</v>
      </c>
    </row>
    <row r="198" spans="1:5" ht="12.75">
      <c r="A198" s="36" t="s">
        <v>50</v>
      </c>
      <c r="E198" s="37" t="s">
        <v>443</v>
      </c>
    </row>
    <row r="199" spans="1:5" ht="63.75">
      <c r="A199" t="s">
        <v>52</v>
      </c>
      <c r="E199" s="35" t="s">
        <v>444</v>
      </c>
    </row>
    <row r="200" spans="1:16" ht="12.75">
      <c r="A200" s="25" t="s">
        <v>44</v>
      </c>
      <c r="B200" s="29" t="s">
        <v>445</v>
      </c>
      <c r="C200" s="29" t="s">
        <v>446</v>
      </c>
      <c r="D200" s="25" t="s">
        <v>46</v>
      </c>
      <c r="E200" s="30" t="s">
        <v>447</v>
      </c>
      <c r="F200" s="31" t="s">
        <v>62</v>
      </c>
      <c r="G200" s="32">
        <v>50</v>
      </c>
      <c r="H200" s="33">
        <v>0</v>
      </c>
      <c r="I200" s="33">
        <f>ROUND(ROUND(H200,2)*ROUND(G200,3),2)</f>
      </c>
      <c r="O200">
        <f>(I200*21)/100</f>
      </c>
      <c r="P200" t="s">
        <v>22</v>
      </c>
    </row>
    <row r="201" spans="1:5" ht="12.75">
      <c r="A201" s="34" t="s">
        <v>49</v>
      </c>
      <c r="E201" s="35" t="s">
        <v>46</v>
      </c>
    </row>
    <row r="202" spans="1:5" ht="12.75">
      <c r="A202" s="36" t="s">
        <v>50</v>
      </c>
      <c r="E202" s="37" t="s">
        <v>448</v>
      </c>
    </row>
    <row r="203" spans="1:5" ht="38.25">
      <c r="A203" t="s">
        <v>52</v>
      </c>
      <c r="E203" s="35" t="s">
        <v>67</v>
      </c>
    </row>
    <row r="204" spans="1:16" ht="12.75">
      <c r="A204" s="25" t="s">
        <v>44</v>
      </c>
      <c r="B204" s="29" t="s">
        <v>449</v>
      </c>
      <c r="C204" s="29" t="s">
        <v>450</v>
      </c>
      <c r="D204" s="25" t="s">
        <v>46</v>
      </c>
      <c r="E204" s="30" t="s">
        <v>451</v>
      </c>
      <c r="F204" s="31" t="s">
        <v>62</v>
      </c>
      <c r="G204" s="32">
        <v>44</v>
      </c>
      <c r="H204" s="33">
        <v>0</v>
      </c>
      <c r="I204" s="33">
        <f>ROUND(ROUND(H204,2)*ROUND(G204,3),2)</f>
      </c>
      <c r="O204">
        <f>(I204*21)/100</f>
      </c>
      <c r="P204" t="s">
        <v>22</v>
      </c>
    </row>
    <row r="205" spans="1:5" ht="12.75">
      <c r="A205" s="34" t="s">
        <v>49</v>
      </c>
      <c r="E205" s="35" t="s">
        <v>46</v>
      </c>
    </row>
    <row r="206" spans="1:5" ht="12.75">
      <c r="A206" s="36" t="s">
        <v>50</v>
      </c>
      <c r="E206" s="37" t="s">
        <v>452</v>
      </c>
    </row>
    <row r="207" spans="1:5" ht="63.75">
      <c r="A207" t="s">
        <v>52</v>
      </c>
      <c r="E207" s="35" t="s">
        <v>453</v>
      </c>
    </row>
    <row r="208" spans="1:16" ht="12.75">
      <c r="A208" s="25" t="s">
        <v>44</v>
      </c>
      <c r="B208" s="29" t="s">
        <v>454</v>
      </c>
      <c r="C208" s="29" t="s">
        <v>455</v>
      </c>
      <c r="D208" s="25" t="s">
        <v>46</v>
      </c>
      <c r="E208" s="30" t="s">
        <v>456</v>
      </c>
      <c r="F208" s="31" t="s">
        <v>100</v>
      </c>
      <c r="G208" s="32">
        <v>3</v>
      </c>
      <c r="H208" s="33">
        <v>0</v>
      </c>
      <c r="I208" s="33">
        <f>ROUND(ROUND(H208,2)*ROUND(G208,3),2)</f>
      </c>
      <c r="O208">
        <f>(I208*21)/100</f>
      </c>
      <c r="P208" t="s">
        <v>22</v>
      </c>
    </row>
    <row r="209" spans="1:5" ht="12.75">
      <c r="A209" s="34" t="s">
        <v>49</v>
      </c>
      <c r="E209" s="35" t="s">
        <v>46</v>
      </c>
    </row>
    <row r="210" spans="1:5" ht="12.75">
      <c r="A210" s="36" t="s">
        <v>50</v>
      </c>
      <c r="E210" s="37" t="s">
        <v>46</v>
      </c>
    </row>
    <row r="211" spans="1:5" ht="25.5">
      <c r="A211" t="s">
        <v>52</v>
      </c>
      <c r="E211" s="35" t="s">
        <v>255</v>
      </c>
    </row>
    <row r="212" spans="1:16" ht="25.5">
      <c r="A212" s="25" t="s">
        <v>44</v>
      </c>
      <c r="B212" s="29" t="s">
        <v>457</v>
      </c>
      <c r="C212" s="29" t="s">
        <v>458</v>
      </c>
      <c r="D212" s="25" t="s">
        <v>46</v>
      </c>
      <c r="E212" s="30" t="s">
        <v>459</v>
      </c>
      <c r="F212" s="31" t="s">
        <v>62</v>
      </c>
      <c r="G212" s="32">
        <v>5</v>
      </c>
      <c r="H212" s="33">
        <v>0</v>
      </c>
      <c r="I212" s="33">
        <f>ROUND(ROUND(H212,2)*ROUND(G212,3),2)</f>
      </c>
      <c r="O212">
        <f>(I212*21)/100</f>
      </c>
      <c r="P212" t="s">
        <v>22</v>
      </c>
    </row>
    <row r="213" spans="1:5" ht="12.75">
      <c r="A213" s="34" t="s">
        <v>49</v>
      </c>
      <c r="E213" s="35" t="s">
        <v>46</v>
      </c>
    </row>
    <row r="214" spans="1:5" ht="12.75">
      <c r="A214" s="36" t="s">
        <v>50</v>
      </c>
      <c r="E214" s="37" t="s">
        <v>46</v>
      </c>
    </row>
    <row r="215" spans="1:5" ht="38.25">
      <c r="A215" t="s">
        <v>52</v>
      </c>
      <c r="E215" s="35" t="s">
        <v>251</v>
      </c>
    </row>
    <row r="216" spans="1:16" ht="12.75">
      <c r="A216" s="25" t="s">
        <v>44</v>
      </c>
      <c r="B216" s="29" t="s">
        <v>460</v>
      </c>
      <c r="C216" s="29" t="s">
        <v>252</v>
      </c>
      <c r="D216" s="25" t="s">
        <v>46</v>
      </c>
      <c r="E216" s="30" t="s">
        <v>253</v>
      </c>
      <c r="F216" s="31" t="s">
        <v>62</v>
      </c>
      <c r="G216" s="32">
        <v>9</v>
      </c>
      <c r="H216" s="33">
        <v>0</v>
      </c>
      <c r="I216" s="33">
        <f>ROUND(ROUND(H216,2)*ROUND(G216,3),2)</f>
      </c>
      <c r="O216">
        <f>(I216*21)/100</f>
      </c>
      <c r="P216" t="s">
        <v>22</v>
      </c>
    </row>
    <row r="217" spans="1:5" ht="12.75">
      <c r="A217" s="34" t="s">
        <v>49</v>
      </c>
      <c r="E217" s="35" t="s">
        <v>46</v>
      </c>
    </row>
    <row r="218" spans="1:5" ht="12.75">
      <c r="A218" s="36" t="s">
        <v>50</v>
      </c>
      <c r="E218" s="37" t="s">
        <v>46</v>
      </c>
    </row>
    <row r="219" spans="1:5" ht="25.5">
      <c r="A219" t="s">
        <v>52</v>
      </c>
      <c r="E219" s="35" t="s">
        <v>255</v>
      </c>
    </row>
    <row r="220" spans="1:16" ht="12.75">
      <c r="A220" s="25" t="s">
        <v>44</v>
      </c>
      <c r="B220" s="29" t="s">
        <v>461</v>
      </c>
      <c r="C220" s="29" t="s">
        <v>462</v>
      </c>
      <c r="D220" s="25" t="s">
        <v>46</v>
      </c>
      <c r="E220" s="30" t="s">
        <v>463</v>
      </c>
      <c r="F220" s="31" t="s">
        <v>100</v>
      </c>
      <c r="G220" s="32">
        <v>5</v>
      </c>
      <c r="H220" s="33">
        <v>0</v>
      </c>
      <c r="I220" s="33">
        <f>ROUND(ROUND(H220,2)*ROUND(G220,3),2)</f>
      </c>
      <c r="O220">
        <f>(I220*21)/100</f>
      </c>
      <c r="P220" t="s">
        <v>22</v>
      </c>
    </row>
    <row r="221" spans="1:5" ht="12.75">
      <c r="A221" s="34" t="s">
        <v>49</v>
      </c>
      <c r="E221" s="35" t="s">
        <v>46</v>
      </c>
    </row>
    <row r="222" spans="1:5" ht="12.75">
      <c r="A222" s="36" t="s">
        <v>50</v>
      </c>
      <c r="E222" s="37" t="s">
        <v>46</v>
      </c>
    </row>
    <row r="223" spans="1:5" ht="12.75">
      <c r="A223" t="s">
        <v>52</v>
      </c>
      <c r="E223" s="35" t="s">
        <v>464</v>
      </c>
    </row>
    <row r="224" spans="1:16" ht="12.75">
      <c r="A224" s="25" t="s">
        <v>44</v>
      </c>
      <c r="B224" s="29" t="s">
        <v>465</v>
      </c>
      <c r="C224" s="29" t="s">
        <v>466</v>
      </c>
      <c r="D224" s="25" t="s">
        <v>46</v>
      </c>
      <c r="E224" s="30" t="s">
        <v>467</v>
      </c>
      <c r="F224" s="31" t="s">
        <v>62</v>
      </c>
      <c r="G224" s="32">
        <v>10</v>
      </c>
      <c r="H224" s="33">
        <v>0</v>
      </c>
      <c r="I224" s="33">
        <f>ROUND(ROUND(H224,2)*ROUND(G224,3),2)</f>
      </c>
      <c r="O224">
        <f>(I224*21)/100</f>
      </c>
      <c r="P224" t="s">
        <v>22</v>
      </c>
    </row>
    <row r="225" spans="1:5" ht="12.75">
      <c r="A225" s="34" t="s">
        <v>49</v>
      </c>
      <c r="E225" s="35" t="s">
        <v>46</v>
      </c>
    </row>
    <row r="226" spans="1:5" ht="12.75">
      <c r="A226" s="36" t="s">
        <v>50</v>
      </c>
      <c r="E226" s="37" t="s">
        <v>46</v>
      </c>
    </row>
    <row r="227" spans="1:5" ht="89.25">
      <c r="A227" t="s">
        <v>52</v>
      </c>
      <c r="E227" s="35" t="s">
        <v>468</v>
      </c>
    </row>
    <row r="228" spans="1:16" ht="12.75">
      <c r="A228" s="25" t="s">
        <v>44</v>
      </c>
      <c r="B228" s="29" t="s">
        <v>469</v>
      </c>
      <c r="C228" s="29" t="s">
        <v>470</v>
      </c>
      <c r="D228" s="25" t="s">
        <v>46</v>
      </c>
      <c r="E228" s="30" t="s">
        <v>471</v>
      </c>
      <c r="F228" s="31" t="s">
        <v>190</v>
      </c>
      <c r="G228" s="32">
        <v>15</v>
      </c>
      <c r="H228" s="33">
        <v>0</v>
      </c>
      <c r="I228" s="33">
        <f>ROUND(ROUND(H228,2)*ROUND(G228,3),2)</f>
      </c>
      <c r="O228">
        <f>(I228*21)/100</f>
      </c>
      <c r="P228" t="s">
        <v>22</v>
      </c>
    </row>
    <row r="229" spans="1:5" ht="12.75">
      <c r="A229" s="34" t="s">
        <v>49</v>
      </c>
      <c r="E229" s="35" t="s">
        <v>46</v>
      </c>
    </row>
    <row r="230" spans="1:5" ht="12.75">
      <c r="A230" s="36" t="s">
        <v>50</v>
      </c>
      <c r="E230" s="37" t="s">
        <v>472</v>
      </c>
    </row>
    <row r="231" spans="1:5" ht="102">
      <c r="A231" t="s">
        <v>52</v>
      </c>
      <c r="E231" s="35" t="s">
        <v>473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1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O2">
        <f>0+O8</f>
      </c>
      <c r="P2" t="s">
        <v>21</v>
      </c>
    </row>
    <row r="3" spans="1:16" ht="15" customHeight="1">
      <c r="A3" t="s">
        <v>11</v>
      </c>
      <c r="B3" s="12" t="s">
        <v>13</v>
      </c>
      <c r="C3" s="13" t="s">
        <v>14</v>
      </c>
      <c r="D3" s="1"/>
      <c r="E3" s="14" t="s">
        <v>15</v>
      </c>
      <c r="F3" s="1"/>
      <c r="G3" s="9"/>
      <c r="H3" s="8" t="s">
        <v>474</v>
      </c>
      <c r="I3" s="41">
        <f>0+I8</f>
      </c>
      <c r="O3" t="s">
        <v>18</v>
      </c>
      <c r="P3" t="s">
        <v>22</v>
      </c>
    </row>
    <row r="4" spans="1:16" ht="15" customHeight="1">
      <c r="A4" t="s">
        <v>16</v>
      </c>
      <c r="B4" s="16" t="s">
        <v>17</v>
      </c>
      <c r="C4" s="17" t="s">
        <v>474</v>
      </c>
      <c r="D4" s="6"/>
      <c r="E4" s="18" t="s">
        <v>475</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f>
      </c>
      <c r="R8">
        <f>0+O9</f>
      </c>
    </row>
    <row r="9" spans="1:16" ht="12.75">
      <c r="A9" s="25" t="s">
        <v>44</v>
      </c>
      <c r="B9" s="29" t="s">
        <v>28</v>
      </c>
      <c r="C9" s="29" t="s">
        <v>476</v>
      </c>
      <c r="D9" s="25" t="s">
        <v>46</v>
      </c>
      <c r="E9" s="30" t="s">
        <v>477</v>
      </c>
      <c r="F9" s="31" t="s">
        <v>48</v>
      </c>
      <c r="G9" s="32">
        <v>1</v>
      </c>
      <c r="H9" s="33">
        <v>0</v>
      </c>
      <c r="I9" s="33">
        <f>ROUND(ROUND(H9,2)*ROUND(G9,3),2)</f>
      </c>
      <c r="O9">
        <f>(I9*21)/100</f>
      </c>
      <c r="P9" t="s">
        <v>22</v>
      </c>
    </row>
    <row r="10" spans="1:5" ht="12.75">
      <c r="A10" s="34" t="s">
        <v>49</v>
      </c>
      <c r="E10" s="35" t="s">
        <v>46</v>
      </c>
    </row>
    <row r="11" spans="1:5" ht="12.75">
      <c r="A11" s="36" t="s">
        <v>50</v>
      </c>
      <c r="E11" s="37" t="s">
        <v>478</v>
      </c>
    </row>
    <row r="12" spans="1:5" ht="25.5">
      <c r="A12" t="s">
        <v>52</v>
      </c>
      <c r="E12" s="35" t="s">
        <v>479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4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O2">
        <f>0+O8</f>
      </c>
      <c r="P2" t="s">
        <v>21</v>
      </c>
    </row>
    <row r="3" spans="1:16" ht="15" customHeight="1">
      <c r="A3" t="s">
        <v>11</v>
      </c>
      <c r="B3" s="12" t="s">
        <v>13</v>
      </c>
      <c r="C3" s="13" t="s">
        <v>14</v>
      </c>
      <c r="D3" s="1"/>
      <c r="E3" s="14" t="s">
        <v>15</v>
      </c>
      <c r="F3" s="1"/>
      <c r="G3" s="9"/>
      <c r="H3" s="8" t="s">
        <v>480</v>
      </c>
      <c r="I3" s="41">
        <f>0+I8</f>
      </c>
      <c r="O3" t="s">
        <v>18</v>
      </c>
      <c r="P3" t="s">
        <v>22</v>
      </c>
    </row>
    <row r="4" spans="1:16" ht="15" customHeight="1">
      <c r="A4" t="s">
        <v>16</v>
      </c>
      <c r="B4" s="16" t="s">
        <v>17</v>
      </c>
      <c r="C4" s="17" t="s">
        <v>480</v>
      </c>
      <c r="D4" s="6"/>
      <c r="E4" s="18" t="s">
        <v>481</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0+I9+I13+I17+I21+I25+I29+I33+I37</f>
      </c>
      <c r="R8">
        <f>0+O9+O13+O17+O21+O25+O29+O33+O37</f>
      </c>
    </row>
    <row r="9" spans="1:16" ht="12.75">
      <c r="A9" s="25" t="s">
        <v>44</v>
      </c>
      <c r="B9" s="29" t="s">
        <v>28</v>
      </c>
      <c r="C9" s="29" t="s">
        <v>482</v>
      </c>
      <c r="D9" s="25" t="s">
        <v>46</v>
      </c>
      <c r="E9" s="30" t="s">
        <v>483</v>
      </c>
      <c r="F9" s="31" t="s">
        <v>48</v>
      </c>
      <c r="G9" s="32">
        <v>1</v>
      </c>
      <c r="H9" s="33">
        <v>0</v>
      </c>
      <c r="I9" s="33">
        <f>ROUND(ROUND(H9,2)*ROUND(G9,3),2)</f>
      </c>
      <c r="O9">
        <f>(I9*21)/100</f>
      </c>
      <c r="P9" t="s">
        <v>22</v>
      </c>
    </row>
    <row r="10" spans="1:5" ht="12.75">
      <c r="A10" s="34" t="s">
        <v>49</v>
      </c>
      <c r="E10" s="35" t="s">
        <v>46</v>
      </c>
    </row>
    <row r="11" spans="1:5" ht="38.25">
      <c r="A11" s="36" t="s">
        <v>50</v>
      </c>
      <c r="E11" s="37" t="s">
        <v>484</v>
      </c>
    </row>
    <row r="12" spans="1:5" ht="12.75">
      <c r="A12" t="s">
        <v>52</v>
      </c>
      <c r="E12" s="35" t="s">
        <v>485</v>
      </c>
    </row>
    <row r="13" spans="1:16" ht="12.75">
      <c r="A13" s="25" t="s">
        <v>44</v>
      </c>
      <c r="B13" s="29" t="s">
        <v>22</v>
      </c>
      <c r="C13" s="29" t="s">
        <v>486</v>
      </c>
      <c r="D13" s="25" t="s">
        <v>46</v>
      </c>
      <c r="E13" s="30" t="s">
        <v>487</v>
      </c>
      <c r="F13" s="31" t="s">
        <v>48</v>
      </c>
      <c r="G13" s="32">
        <v>1</v>
      </c>
      <c r="H13" s="33">
        <v>0</v>
      </c>
      <c r="I13" s="33">
        <f>ROUND(ROUND(H13,2)*ROUND(G13,3),2)</f>
      </c>
      <c r="O13">
        <f>(I13*21)/100</f>
      </c>
      <c r="P13" t="s">
        <v>22</v>
      </c>
    </row>
    <row r="14" spans="1:5" ht="12.75">
      <c r="A14" s="34" t="s">
        <v>49</v>
      </c>
      <c r="E14" s="35" t="s">
        <v>46</v>
      </c>
    </row>
    <row r="15" spans="1:5" ht="51">
      <c r="A15" s="36" t="s">
        <v>50</v>
      </c>
      <c r="E15" s="37" t="s">
        <v>488</v>
      </c>
    </row>
    <row r="16" spans="1:5" ht="12.75">
      <c r="A16" t="s">
        <v>52</v>
      </c>
      <c r="E16" s="35" t="s">
        <v>53</v>
      </c>
    </row>
    <row r="17" spans="1:16" ht="12.75">
      <c r="A17" s="25" t="s">
        <v>44</v>
      </c>
      <c r="B17" s="29" t="s">
        <v>21</v>
      </c>
      <c r="C17" s="29" t="s">
        <v>489</v>
      </c>
      <c r="D17" s="25" t="s">
        <v>46</v>
      </c>
      <c r="E17" s="30" t="s">
        <v>490</v>
      </c>
      <c r="F17" s="31" t="s">
        <v>48</v>
      </c>
      <c r="G17" s="32">
        <v>1</v>
      </c>
      <c r="H17" s="33">
        <v>0</v>
      </c>
      <c r="I17" s="33">
        <f>ROUND(ROUND(H17,2)*ROUND(G17,3),2)</f>
      </c>
      <c r="O17">
        <f>(I17*21)/100</f>
      </c>
      <c r="P17" t="s">
        <v>22</v>
      </c>
    </row>
    <row r="18" spans="1:5" ht="12.75">
      <c r="A18" s="34" t="s">
        <v>49</v>
      </c>
      <c r="E18" s="35" t="s">
        <v>46</v>
      </c>
    </row>
    <row r="19" spans="1:5" ht="25.5">
      <c r="A19" s="36" t="s">
        <v>50</v>
      </c>
      <c r="E19" s="37" t="s">
        <v>491</v>
      </c>
    </row>
    <row r="20" spans="1:5" ht="12.75">
      <c r="A20" t="s">
        <v>52</v>
      </c>
      <c r="E20" s="35" t="s">
        <v>263</v>
      </c>
    </row>
    <row r="21" spans="1:16" ht="12.75">
      <c r="A21" s="25" t="s">
        <v>44</v>
      </c>
      <c r="B21" s="29" t="s">
        <v>32</v>
      </c>
      <c r="C21" s="29" t="s">
        <v>492</v>
      </c>
      <c r="D21" s="25" t="s">
        <v>46</v>
      </c>
      <c r="E21" s="30" t="s">
        <v>493</v>
      </c>
      <c r="F21" s="31" t="s">
        <v>48</v>
      </c>
      <c r="G21" s="32">
        <v>1</v>
      </c>
      <c r="H21" s="33">
        <v>0</v>
      </c>
      <c r="I21" s="33">
        <f>ROUND(ROUND(H21,2)*ROUND(G21,3),2)</f>
      </c>
      <c r="O21">
        <f>(I21*21)/100</f>
      </c>
      <c r="P21" t="s">
        <v>22</v>
      </c>
    </row>
    <row r="22" spans="1:5" ht="12.75">
      <c r="A22" s="34" t="s">
        <v>49</v>
      </c>
      <c r="E22" s="35" t="s">
        <v>46</v>
      </c>
    </row>
    <row r="23" spans="1:5" ht="165.75">
      <c r="A23" s="36" t="s">
        <v>50</v>
      </c>
      <c r="E23" s="37" t="s">
        <v>494</v>
      </c>
    </row>
    <row r="24" spans="1:5" ht="38.25">
      <c r="A24" t="s">
        <v>52</v>
      </c>
      <c r="E24" s="35" t="s">
        <v>495</v>
      </c>
    </row>
    <row r="25" spans="1:16" ht="12.75">
      <c r="A25" s="25" t="s">
        <v>44</v>
      </c>
      <c r="B25" s="29" t="s">
        <v>34</v>
      </c>
      <c r="C25" s="29" t="s">
        <v>496</v>
      </c>
      <c r="D25" s="25" t="s">
        <v>46</v>
      </c>
      <c r="E25" s="30" t="s">
        <v>497</v>
      </c>
      <c r="F25" s="31" t="s">
        <v>48</v>
      </c>
      <c r="G25" s="32">
        <v>1</v>
      </c>
      <c r="H25" s="33">
        <v>0</v>
      </c>
      <c r="I25" s="33">
        <f>ROUND(ROUND(H25,2)*ROUND(G25,3),2)</f>
      </c>
      <c r="O25">
        <f>(I25*21)/100</f>
      </c>
      <c r="P25" t="s">
        <v>22</v>
      </c>
    </row>
    <row r="26" spans="1:5" ht="12.75">
      <c r="A26" s="34" t="s">
        <v>49</v>
      </c>
      <c r="E26" s="35" t="s">
        <v>46</v>
      </c>
    </row>
    <row r="27" spans="1:5" ht="38.25">
      <c r="A27" s="36" t="s">
        <v>50</v>
      </c>
      <c r="E27" s="37" t="s">
        <v>498</v>
      </c>
    </row>
    <row r="28" spans="1:5" ht="12.75">
      <c r="A28" t="s">
        <v>52</v>
      </c>
      <c r="E28" s="35" t="s">
        <v>263</v>
      </c>
    </row>
    <row r="29" spans="1:16" ht="12.75">
      <c r="A29" s="25" t="s">
        <v>44</v>
      </c>
      <c r="B29" s="29" t="s">
        <v>36</v>
      </c>
      <c r="C29" s="29" t="s">
        <v>499</v>
      </c>
      <c r="D29" s="25" t="s">
        <v>46</v>
      </c>
      <c r="E29" s="30" t="s">
        <v>500</v>
      </c>
      <c r="F29" s="31" t="s">
        <v>48</v>
      </c>
      <c r="G29" s="32">
        <v>1</v>
      </c>
      <c r="H29" s="33">
        <v>0</v>
      </c>
      <c r="I29" s="33">
        <f>ROUND(ROUND(H29,2)*ROUND(G29,3),2)</f>
      </c>
      <c r="O29">
        <f>(I29*21)/100</f>
      </c>
      <c r="P29" t="s">
        <v>22</v>
      </c>
    </row>
    <row r="30" spans="1:5" ht="12.75">
      <c r="A30" s="34" t="s">
        <v>49</v>
      </c>
      <c r="E30" s="35" t="s">
        <v>46</v>
      </c>
    </row>
    <row r="31" spans="1:5" ht="25.5">
      <c r="A31" s="36" t="s">
        <v>50</v>
      </c>
      <c r="E31" s="37" t="s">
        <v>501</v>
      </c>
    </row>
    <row r="32" spans="1:5" ht="12.75">
      <c r="A32" t="s">
        <v>52</v>
      </c>
      <c r="E32" s="35" t="s">
        <v>263</v>
      </c>
    </row>
    <row r="33" spans="1:16" ht="12.75">
      <c r="A33" s="25" t="s">
        <v>44</v>
      </c>
      <c r="B33" s="29" t="s">
        <v>77</v>
      </c>
      <c r="C33" s="29" t="s">
        <v>502</v>
      </c>
      <c r="D33" s="25" t="s">
        <v>46</v>
      </c>
      <c r="E33" s="30" t="s">
        <v>503</v>
      </c>
      <c r="F33" s="31" t="s">
        <v>48</v>
      </c>
      <c r="G33" s="32">
        <v>1</v>
      </c>
      <c r="H33" s="33">
        <v>0</v>
      </c>
      <c r="I33" s="33">
        <f>ROUND(ROUND(H33,2)*ROUND(G33,3),2)</f>
      </c>
      <c r="O33">
        <f>(I33*21)/100</f>
      </c>
      <c r="P33" t="s">
        <v>22</v>
      </c>
    </row>
    <row r="34" spans="1:5" ht="12.75">
      <c r="A34" s="34" t="s">
        <v>49</v>
      </c>
      <c r="E34" s="35" t="s">
        <v>46</v>
      </c>
    </row>
    <row r="35" spans="1:5" ht="51">
      <c r="A35" s="36" t="s">
        <v>50</v>
      </c>
      <c r="E35" s="37" t="s">
        <v>504</v>
      </c>
    </row>
    <row r="36" spans="1:5" ht="12.75">
      <c r="A36" t="s">
        <v>52</v>
      </c>
      <c r="E36" s="35" t="s">
        <v>263</v>
      </c>
    </row>
    <row r="37" spans="1:16" ht="12.75">
      <c r="A37" s="25" t="s">
        <v>44</v>
      </c>
      <c r="B37" s="29" t="s">
        <v>81</v>
      </c>
      <c r="C37" s="29" t="s">
        <v>505</v>
      </c>
      <c r="D37" s="25" t="s">
        <v>46</v>
      </c>
      <c r="E37" s="30" t="s">
        <v>506</v>
      </c>
      <c r="F37" s="31" t="s">
        <v>48</v>
      </c>
      <c r="G37" s="32">
        <v>1</v>
      </c>
      <c r="H37" s="33">
        <v>0</v>
      </c>
      <c r="I37" s="33">
        <f>ROUND(ROUND(H37,2)*ROUND(G37,3),2)</f>
      </c>
      <c r="O37">
        <f>(I37*21)/100</f>
      </c>
      <c r="P37" t="s">
        <v>22</v>
      </c>
    </row>
    <row r="38" spans="1:5" ht="12.75">
      <c r="A38" s="34" t="s">
        <v>49</v>
      </c>
      <c r="E38" s="35" t="s">
        <v>46</v>
      </c>
    </row>
    <row r="39" spans="1:5" ht="38.25">
      <c r="A39" s="36" t="s">
        <v>50</v>
      </c>
      <c r="E39" s="37" t="s">
        <v>507</v>
      </c>
    </row>
    <row r="40" spans="1:5" ht="25.5">
      <c r="A40" t="s">
        <v>52</v>
      </c>
      <c r="E40" s="35" t="s">
        <v>479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